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rashodi po aktiv.2018-2019-2020" sheetId="1" r:id="rId1"/>
    <sheet name="plan prihoda" sheetId="2" r:id="rId2"/>
    <sheet name="opći dio" sheetId="3" r:id="rId3"/>
    <sheet name="List1" sheetId="4" r:id="rId4"/>
  </sheets>
  <definedNames>
    <definedName name="_xlnm.Print_Area" localSheetId="1">'plan prihoda'!$A$1:$I$55</definedName>
    <definedName name="_xlnm.Print_Area" localSheetId="0">'rashodi po aktiv.2018-2019-2020'!$A$1:$T$141</definedName>
    <definedName name="_xlnm.Print_Titles">'rashodi po aktiv.2018-2019-2020'!$24:$24</definedName>
  </definedNames>
  <calcPr fullCalcOnLoad="1"/>
</workbook>
</file>

<file path=xl/sharedStrings.xml><?xml version="1.0" encoding="utf-8"?>
<sst xmlns="http://schemas.openxmlformats.org/spreadsheetml/2006/main" count="311" uniqueCount="145">
  <si>
    <t>Donacije</t>
  </si>
  <si>
    <t>Ukupno</t>
  </si>
  <si>
    <t>Račun rashoda/izdatka</t>
  </si>
  <si>
    <t>Naziv računa</t>
  </si>
  <si>
    <t>u kunama</t>
  </si>
  <si>
    <t>Prihodi i primici</t>
  </si>
  <si>
    <t>Ostali rashodi za zaposlene</t>
  </si>
  <si>
    <t>Grad Pula</t>
  </si>
  <si>
    <t>Prihodi od nefinancijske imovine i nadoknade šteta s osnova osiguranja</t>
  </si>
  <si>
    <t>Kamate na depozit</t>
  </si>
  <si>
    <t>Račun rashoda / izdatka</t>
  </si>
  <si>
    <t>UKUPNO PRIMARNI PROGRAM</t>
  </si>
  <si>
    <t>Pomoći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</si>
  <si>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</si>
  <si>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</si>
  <si>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</si>
  <si>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</si>
  <si>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</si>
  <si>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</si>
  <si>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</si>
  <si>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</si>
  <si>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</si>
  <si>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RASHODI ZA ZAPOSLENE</t>
  </si>
  <si>
    <t>Rashodi za meterijal i energiju</t>
  </si>
  <si>
    <t>Naknade tr. osobama izvan radnog odnosa</t>
  </si>
  <si>
    <t>RASHODI ZA NABAVU NEFIN.IMOVINE</t>
  </si>
  <si>
    <t>Postrojenja i oprema</t>
  </si>
  <si>
    <t>Nematerijalna proizvedena imovina</t>
  </si>
  <si>
    <t>RASHODI ZA DODAT.ULAG.U NEF.IM.</t>
  </si>
  <si>
    <t>Dodatna ulag.za ostalu nefin.imovinu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</si>
  <si>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</si>
  <si>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</si>
  <si>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</si>
  <si>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</si>
  <si>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</si>
  <si>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</si>
  <si>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</si>
  <si>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</si>
  <si>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</si>
  <si>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Osnovna škola Scuola Elementare "Giuseppina Martinuzzi" PulaPola</t>
  </si>
  <si>
    <t>Pomoći talijanska unija</t>
  </si>
  <si>
    <t>Donacije tu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</si>
  <si>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</si>
  <si>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</si>
  <si>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</si>
  <si>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</si>
  <si>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</si>
  <si>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</si>
  <si>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</si>
  <si>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</si>
  <si>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</si>
  <si>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</si>
  <si>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</si>
  <si>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</si>
  <si>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UKUPNO A/Tpr./Kpr.</t>
  </si>
  <si>
    <t>Grad Vodnjan</t>
  </si>
  <si>
    <t>Općinski proračuni</t>
  </si>
  <si>
    <t>Sufinanciranje roditelji</t>
  </si>
  <si>
    <t>Ostali financijski rashodi</t>
  </si>
  <si>
    <t>prihodi</t>
  </si>
  <si>
    <t xml:space="preserve">Vlastiti </t>
  </si>
  <si>
    <t>FINANCIJSKI RASHODI</t>
  </si>
  <si>
    <t>Prihodi za posebne namjene-Zavod za zapošljavanje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</si>
  <si>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</si>
  <si>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</si>
  <si>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</si>
  <si>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</si>
  <si>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</si>
  <si>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</si>
  <si>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</si>
  <si>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</si>
  <si>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</si>
  <si>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</si>
  <si>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</si>
  <si>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</si>
  <si>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</si>
  <si>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PLAN PRIHODA I PRIMITAKA</t>
  </si>
  <si>
    <t>Izvor prihoda i primitaka</t>
  </si>
  <si>
    <t>Oznaka rač.iz računs.plana</t>
  </si>
  <si>
    <t>Namjenski primici od zaduživanja</t>
  </si>
  <si>
    <t>63211-POTPORE OD MEĐUNARODNIH ORGANIZACIJA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</si>
  <si>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</si>
  <si>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</si>
  <si>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</si>
  <si>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</si>
  <si>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</si>
  <si>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</si>
  <si>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Ukupno prihodi i primici za 2014.</t>
  </si>
  <si>
    <t>Oznaka                           rač.iz                                      računskog                                         plana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</si>
  <si>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</si>
  <si>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</si>
  <si>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</si>
  <si>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</si>
  <si>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</si>
  <si>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</si>
  <si>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</si>
  <si>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</si>
  <si>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</si>
  <si>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</si>
  <si>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</si>
  <si>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</si>
  <si>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</si>
  <si>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</si>
  <si>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</si>
  <si>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</si>
  <si>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</si>
  <si>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63611-PRIHODI IZ PRORAČUNA -DRUGI GRADSKI PRORAČUNI</t>
  </si>
  <si>
    <t>63611-PRIHODI IZ PRORAČUNA OPĆINA</t>
  </si>
  <si>
    <t>67111-TEKUĆE POMOĆI IZRAVNANJA ZA DECENTRALIZIRANE FUNKCIJE</t>
  </si>
  <si>
    <t>Ukupno prihodi i primici za 2017.</t>
  </si>
  <si>
    <t>Ukupno prihodi i primici za 2016.</t>
  </si>
  <si>
    <t>Procjena 2019</t>
  </si>
  <si>
    <t>Procjena 2019.</t>
  </si>
  <si>
    <t xml:space="preserve">Prihodi za posebne namjene: ZAVOD ZA ZAPOŠLJAVANJE(stručno usavr.) </t>
  </si>
  <si>
    <t>63611-TEKUĆE POMOĆI IZ DRŽAVNOG PRORAČUNA</t>
  </si>
  <si>
    <t>67111-PRIHODI IZ PRORAČUNA GRADA PULA-SOCIJALNI PROGRAM</t>
  </si>
  <si>
    <t>Donacije-talijanska unija-</t>
  </si>
  <si>
    <t>Donacije -državni proračun-ZAKLADA ZA DJECU</t>
  </si>
  <si>
    <t xml:space="preserve"> AKTIVNOST:            ZAJEDNO DO ZNANJA</t>
  </si>
  <si>
    <t>Tekuće pomoći iz drž prorač-PROJEKT ZAJEDNO DO ZNANJA</t>
  </si>
  <si>
    <t>Procjena 2020.</t>
  </si>
  <si>
    <t xml:space="preserve"> Pula, 15.09.2017.</t>
  </si>
  <si>
    <t>FINANCIJSKI  PLAN ZA 2018. GODINU SA PROJEKCIJOM ZA 2019.-2020.</t>
  </si>
  <si>
    <t>Plan 2018.</t>
  </si>
  <si>
    <t>Procjena 2020</t>
  </si>
  <si>
    <t xml:space="preserve"> Plan 2018.</t>
  </si>
  <si>
    <t>,</t>
  </si>
  <si>
    <t>63611-PRIHODI IZ PRORAČUNA -ŽUPANIJA</t>
  </si>
  <si>
    <t>Prijedlog plana     
za 2018.</t>
  </si>
  <si>
    <t>Projekcija plana
za 2019.</t>
  </si>
  <si>
    <t>Projekcija plana 
za 2020.</t>
  </si>
  <si>
    <t>PRIJEDLOG FINANCIJSKOG PLANA OŠ G. MARTINUZZI  ZA 2018. I                                                                                                                                                PROJEKCIJA PLANA ZA  2019. I 2020. GODINU</t>
  </si>
  <si>
    <t>Sveukupno KP-I-AKTIVNOSTI</t>
  </si>
  <si>
    <t xml:space="preserve"> AKTIVNOST: GRADSKA SREDSTVA - DIREKTNA</t>
  </si>
  <si>
    <t>PROIZVEDENA DUGOT.IMOVINA</t>
  </si>
  <si>
    <t xml:space="preserve"> AKTIVNOST:           DRŽAVNI PRORAČUN - MINISTARSTVO</t>
  </si>
  <si>
    <t>MZOŠ</t>
  </si>
  <si>
    <t>Računovodstvo:</t>
  </si>
  <si>
    <t>Ravnateljica:</t>
  </si>
  <si>
    <t>SVEUKUPNO PLAN 2018</t>
  </si>
  <si>
    <t>Dorijana Semenčić</t>
  </si>
  <si>
    <t>Susanna Cerlon</t>
  </si>
  <si>
    <t>Gradska sredstva-direktna</t>
  </si>
  <si>
    <t>MZOS</t>
  </si>
  <si>
    <t>Državni proračun - MZOS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</si>
</sst>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\ &quot;kn&quot;"/>
    <numFmt numFmtId="166" formatCode="#,##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</numFmts>
  <fonts count="66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0" xfId="0" applyFont="1" applyBorder="1" applyAlignment="1" quotePrefix="1">
      <alignment horizontal="left" wrapText="1"/>
    </xf>
    <xf numFmtId="0" fontId="25" fillId="0" borderId="11" xfId="0" applyFont="1" applyBorder="1" applyAlignment="1" quotePrefix="1">
      <alignment horizontal="left" wrapText="1"/>
    </xf>
    <xf numFmtId="0" fontId="25" fillId="0" borderId="11" xfId="0" applyFont="1" applyBorder="1" applyAlignment="1" quotePrefix="1">
      <alignment horizontal="center" wrapText="1"/>
    </xf>
    <xf numFmtId="0" fontId="25" fillId="0" borderId="11" xfId="0" applyNumberFormat="1" applyFont="1" applyFill="1" applyBorder="1" applyAlignment="1" applyProtection="1" quotePrefix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3" fontId="25" fillId="0" borderId="12" xfId="0" applyNumberFormat="1" applyFont="1" applyBorder="1" applyAlignment="1">
      <alignment horizontal="right"/>
    </xf>
    <xf numFmtId="3" fontId="25" fillId="0" borderId="12" xfId="0" applyNumberFormat="1" applyFont="1" applyFill="1" applyBorder="1" applyAlignment="1" applyProtection="1">
      <alignment horizontal="right" wrapText="1"/>
      <protection/>
    </xf>
    <xf numFmtId="0" fontId="20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27" fillId="0" borderId="11" xfId="0" applyNumberFormat="1" applyFont="1" applyFill="1" applyBorder="1" applyAlignment="1" applyProtection="1">
      <alignment wrapText="1"/>
      <protection/>
    </xf>
    <xf numFmtId="3" fontId="25" fillId="0" borderId="10" xfId="0" applyNumberFormat="1" applyFont="1" applyBorder="1" applyAlignment="1">
      <alignment horizontal="right"/>
    </xf>
    <xf numFmtId="0" fontId="25" fillId="0" borderId="11" xfId="0" applyFont="1" applyBorder="1" applyAlignment="1" quotePrefix="1">
      <alignment horizontal="left"/>
    </xf>
    <xf numFmtId="0" fontId="25" fillId="0" borderId="11" xfId="0" applyNumberFormat="1" applyFont="1" applyFill="1" applyBorder="1" applyAlignment="1" applyProtection="1">
      <alignment wrapText="1"/>
      <protection/>
    </xf>
    <xf numFmtId="0" fontId="27" fillId="0" borderId="11" xfId="0" applyNumberFormat="1" applyFont="1" applyFill="1" applyBorder="1" applyAlignment="1" applyProtection="1">
      <alignment horizontal="center" wrapText="1"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3" fontId="2" fillId="33" borderId="14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wrapText="1"/>
    </xf>
    <xf numFmtId="3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wrapText="1"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 wrapText="1"/>
    </xf>
    <xf numFmtId="3" fontId="13" fillId="33" borderId="14" xfId="0" applyNumberFormat="1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3" fontId="2" fillId="33" borderId="21" xfId="0" applyNumberFormat="1" applyFont="1" applyFill="1" applyBorder="1" applyAlignment="1">
      <alignment horizontal="left"/>
    </xf>
    <xf numFmtId="3" fontId="2" fillId="33" borderId="15" xfId="0" applyNumberFormat="1" applyFont="1" applyFill="1" applyBorder="1" applyAlignment="1">
      <alignment horizontal="left"/>
    </xf>
    <xf numFmtId="3" fontId="2" fillId="33" borderId="22" xfId="0" applyNumberFormat="1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 horizontal="left"/>
    </xf>
    <xf numFmtId="3" fontId="2" fillId="33" borderId="21" xfId="0" applyNumberFormat="1" applyFont="1" applyFill="1" applyBorder="1" applyAlignment="1">
      <alignment horizontal="left" wrapText="1"/>
    </xf>
    <xf numFmtId="3" fontId="2" fillId="33" borderId="15" xfId="0" applyNumberFormat="1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2" fillId="33" borderId="0" xfId="0" applyNumberFormat="1" applyFont="1" applyFill="1" applyAlignment="1" quotePrefix="1">
      <alignment horizontal="left"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wrapText="1"/>
    </xf>
    <xf numFmtId="3" fontId="2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 horizontal="center" vertical="center" wrapText="1" readingOrder="1"/>
    </xf>
    <xf numFmtId="3" fontId="5" fillId="33" borderId="24" xfId="0" applyNumberFormat="1" applyFont="1" applyFill="1" applyBorder="1" applyAlignment="1">
      <alignment horizontal="center" vertical="center" wrapText="1" readingOrder="1"/>
    </xf>
    <xf numFmtId="3" fontId="4" fillId="33" borderId="25" xfId="0" applyNumberFormat="1" applyFont="1" applyFill="1" applyBorder="1" applyAlignment="1">
      <alignment horizontal="center" vertical="center" wrapText="1"/>
    </xf>
    <xf numFmtId="3" fontId="6" fillId="33" borderId="24" xfId="0" applyNumberFormat="1" applyFont="1" applyFill="1" applyBorder="1" applyAlignment="1">
      <alignment horizontal="center" vertical="center" wrapText="1" readingOrder="1"/>
    </xf>
    <xf numFmtId="3" fontId="4" fillId="33" borderId="25" xfId="0" applyNumberFormat="1" applyFont="1" applyFill="1" applyBorder="1" applyAlignment="1">
      <alignment horizontal="center" vertical="center" wrapText="1" readingOrder="1"/>
    </xf>
    <xf numFmtId="3" fontId="4" fillId="33" borderId="12" xfId="0" applyNumberFormat="1" applyFont="1" applyFill="1" applyBorder="1" applyAlignment="1">
      <alignment horizontal="center" vertical="center" wrapText="1" readingOrder="1"/>
    </xf>
    <xf numFmtId="3" fontId="4" fillId="33" borderId="26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3" fontId="2" fillId="33" borderId="27" xfId="0" applyNumberFormat="1" applyFont="1" applyFill="1" applyBorder="1" applyAlignment="1">
      <alignment wrapText="1"/>
    </xf>
    <xf numFmtId="3" fontId="2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horizontal="left"/>
    </xf>
    <xf numFmtId="0" fontId="3" fillId="33" borderId="21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 wrapText="1" readingOrder="1"/>
    </xf>
    <xf numFmtId="3" fontId="4" fillId="33" borderId="12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/>
    </xf>
    <xf numFmtId="0" fontId="4" fillId="33" borderId="30" xfId="0" applyNumberFormat="1" applyFont="1" applyFill="1" applyBorder="1" applyAlignment="1">
      <alignment horizontal="left"/>
    </xf>
    <xf numFmtId="3" fontId="2" fillId="33" borderId="14" xfId="0" applyNumberFormat="1" applyFont="1" applyFill="1" applyBorder="1" applyAlignment="1">
      <alignment horizontal="right" wrapText="1"/>
    </xf>
    <xf numFmtId="0" fontId="4" fillId="33" borderId="31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left"/>
    </xf>
    <xf numFmtId="3" fontId="4" fillId="33" borderId="31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 quotePrefix="1">
      <alignment horizontal="left"/>
    </xf>
    <xf numFmtId="0" fontId="4" fillId="33" borderId="31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left"/>
    </xf>
    <xf numFmtId="0" fontId="4" fillId="33" borderId="32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Border="1" applyAlignment="1" quotePrefix="1">
      <alignment horizontal="left"/>
    </xf>
    <xf numFmtId="3" fontId="9" fillId="33" borderId="0" xfId="0" applyNumberFormat="1" applyFont="1" applyFill="1" applyBorder="1" applyAlignment="1" quotePrefix="1">
      <alignment horizontal="left"/>
    </xf>
    <xf numFmtId="3" fontId="9" fillId="33" borderId="11" xfId="0" applyNumberFormat="1" applyFont="1" applyFill="1" applyBorder="1" applyAlignment="1">
      <alignment horizontal="left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24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center" vertical="center"/>
    </xf>
    <xf numFmtId="3" fontId="18" fillId="33" borderId="0" xfId="0" applyNumberFormat="1" applyFont="1" applyFill="1" applyBorder="1" applyAlignment="1">
      <alignment horizontal="right" vertical="center" wrapText="1"/>
    </xf>
    <xf numFmtId="3" fontId="18" fillId="33" borderId="33" xfId="0" applyNumberFormat="1" applyFont="1" applyFill="1" applyBorder="1" applyAlignment="1">
      <alignment vertical="center"/>
    </xf>
    <xf numFmtId="3" fontId="18" fillId="33" borderId="0" xfId="0" applyNumberFormat="1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/>
    </xf>
    <xf numFmtId="0" fontId="9" fillId="33" borderId="33" xfId="0" applyNumberFormat="1" applyFont="1" applyFill="1" applyBorder="1" applyAlignment="1">
      <alignment horizontal="center" vertical="center"/>
    </xf>
    <xf numFmtId="0" fontId="9" fillId="33" borderId="33" xfId="0" applyNumberFormat="1" applyFont="1" applyFill="1" applyBorder="1" applyAlignment="1">
      <alignment horizontal="left" vertical="center"/>
    </xf>
    <xf numFmtId="3" fontId="31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vertical="center"/>
    </xf>
    <xf numFmtId="3" fontId="2" fillId="33" borderId="3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 quotePrefix="1">
      <alignment horizontal="left" vertical="center"/>
    </xf>
    <xf numFmtId="3" fontId="18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 quotePrefix="1">
      <alignment horizontal="center" vertical="center"/>
    </xf>
    <xf numFmtId="3" fontId="32" fillId="33" borderId="11" xfId="0" applyNumberFormat="1" applyFont="1" applyFill="1" applyBorder="1" applyAlignment="1" quotePrefix="1">
      <alignment horizontal="left" vertical="center"/>
    </xf>
    <xf numFmtId="3" fontId="32" fillId="33" borderId="11" xfId="0" applyNumberFormat="1" applyFont="1" applyFill="1" applyBorder="1" applyAlignment="1">
      <alignment vertical="center"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right" vertical="center" wrapText="1" readingOrder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1" fontId="4" fillId="33" borderId="0" xfId="0" applyNumberFormat="1" applyFont="1" applyFill="1" applyBorder="1" applyAlignment="1">
      <alignment horizontal="right" readingOrder="1"/>
    </xf>
    <xf numFmtId="3" fontId="10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" fontId="11" fillId="33" borderId="20" xfId="0" applyNumberFormat="1" applyFont="1" applyFill="1" applyBorder="1" applyAlignment="1">
      <alignment horizontal="right" vertical="top" wrapText="1"/>
    </xf>
    <xf numFmtId="1" fontId="11" fillId="33" borderId="34" xfId="0" applyNumberFormat="1" applyFont="1" applyFill="1" applyBorder="1" applyAlignment="1">
      <alignment horizontal="left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1" fontId="11" fillId="33" borderId="20" xfId="0" applyNumberFormat="1" applyFont="1" applyFill="1" applyBorder="1" applyAlignment="1">
      <alignment horizontal="left" wrapText="1"/>
    </xf>
    <xf numFmtId="3" fontId="16" fillId="33" borderId="37" xfId="0" applyNumberFormat="1" applyFont="1" applyFill="1" applyBorder="1" applyAlignment="1">
      <alignment horizontal="right" vertical="center" wrapText="1"/>
    </xf>
    <xf numFmtId="3" fontId="16" fillId="33" borderId="38" xfId="0" applyNumberFormat="1" applyFont="1" applyFill="1" applyBorder="1" applyAlignment="1">
      <alignment horizontal="right"/>
    </xf>
    <xf numFmtId="3" fontId="16" fillId="33" borderId="38" xfId="0" applyNumberFormat="1" applyFont="1" applyFill="1" applyBorder="1" applyAlignment="1">
      <alignment horizontal="right" wrapText="1"/>
    </xf>
    <xf numFmtId="3" fontId="16" fillId="33" borderId="38" xfId="0" applyNumberFormat="1" applyFont="1" applyFill="1" applyBorder="1" applyAlignment="1">
      <alignment horizontal="right" vertical="center" wrapText="1"/>
    </xf>
    <xf numFmtId="3" fontId="16" fillId="33" borderId="39" xfId="0" applyNumberFormat="1" applyFont="1" applyFill="1" applyBorder="1" applyAlignment="1">
      <alignment horizontal="right" vertical="center" wrapText="1"/>
    </xf>
    <xf numFmtId="3" fontId="0" fillId="33" borderId="40" xfId="0" applyNumberFormat="1" applyFont="1" applyFill="1" applyBorder="1" applyAlignment="1">
      <alignment horizontal="right" vertical="center" wrapText="1"/>
    </xf>
    <xf numFmtId="1" fontId="11" fillId="33" borderId="27" xfId="0" applyNumberFormat="1" applyFont="1" applyFill="1" applyBorder="1" applyAlignment="1">
      <alignment horizontal="left" wrapText="1"/>
    </xf>
    <xf numFmtId="3" fontId="16" fillId="33" borderId="41" xfId="0" applyNumberFormat="1" applyFont="1" applyFill="1" applyBorder="1" applyAlignment="1">
      <alignment horizontal="right" vertical="center" wrapText="1"/>
    </xf>
    <xf numFmtId="3" fontId="16" fillId="33" borderId="41" xfId="0" applyNumberFormat="1" applyFont="1" applyFill="1" applyBorder="1" applyAlignment="1">
      <alignment horizontal="right"/>
    </xf>
    <xf numFmtId="3" fontId="16" fillId="33" borderId="31" xfId="0" applyNumberFormat="1" applyFont="1" applyFill="1" applyBorder="1" applyAlignment="1">
      <alignment horizontal="right" wrapText="1"/>
    </xf>
    <xf numFmtId="3" fontId="16" fillId="33" borderId="31" xfId="0" applyNumberFormat="1" applyFont="1" applyFill="1" applyBorder="1" applyAlignment="1">
      <alignment horizontal="right" vertical="center" wrapText="1"/>
    </xf>
    <xf numFmtId="3" fontId="16" fillId="33" borderId="13" xfId="0" applyNumberFormat="1" applyFont="1" applyFill="1" applyBorder="1" applyAlignment="1">
      <alignment horizontal="right" vertical="center" wrapText="1"/>
    </xf>
    <xf numFmtId="3" fontId="0" fillId="33" borderId="42" xfId="0" applyNumberFormat="1" applyFont="1" applyFill="1" applyBorder="1" applyAlignment="1">
      <alignment horizontal="right" vertical="center" wrapText="1"/>
    </xf>
    <xf numFmtId="3" fontId="16" fillId="33" borderId="31" xfId="0" applyNumberFormat="1" applyFont="1" applyFill="1" applyBorder="1" applyAlignment="1">
      <alignment horizontal="right"/>
    </xf>
    <xf numFmtId="3" fontId="16" fillId="33" borderId="13" xfId="0" applyNumberFormat="1" applyFont="1" applyFill="1" applyBorder="1" applyAlignment="1">
      <alignment horizontal="right"/>
    </xf>
    <xf numFmtId="3" fontId="0" fillId="33" borderId="42" xfId="0" applyNumberFormat="1" applyFont="1" applyFill="1" applyBorder="1" applyAlignment="1">
      <alignment horizontal="right"/>
    </xf>
    <xf numFmtId="1" fontId="11" fillId="33" borderId="17" xfId="0" applyNumberFormat="1" applyFont="1" applyFill="1" applyBorder="1" applyAlignment="1">
      <alignment wrapText="1"/>
    </xf>
    <xf numFmtId="3" fontId="17" fillId="33" borderId="21" xfId="0" applyNumberFormat="1" applyFont="1" applyFill="1" applyBorder="1" applyAlignment="1">
      <alignment horizontal="right"/>
    </xf>
    <xf numFmtId="3" fontId="17" fillId="33" borderId="17" xfId="0" applyNumberFormat="1" applyFont="1" applyFill="1" applyBorder="1" applyAlignment="1">
      <alignment horizontal="right"/>
    </xf>
    <xf numFmtId="3" fontId="12" fillId="33" borderId="37" xfId="0" applyNumberFormat="1" applyFont="1" applyFill="1" applyBorder="1" applyAlignment="1">
      <alignment horizontal="right" vertical="center" wrapText="1"/>
    </xf>
    <xf numFmtId="3" fontId="12" fillId="33" borderId="38" xfId="0" applyNumberFormat="1" applyFont="1" applyFill="1" applyBorder="1" applyAlignment="1">
      <alignment horizontal="right"/>
    </xf>
    <xf numFmtId="3" fontId="12" fillId="33" borderId="38" xfId="0" applyNumberFormat="1" applyFont="1" applyFill="1" applyBorder="1" applyAlignment="1">
      <alignment horizontal="right" wrapText="1"/>
    </xf>
    <xf numFmtId="3" fontId="12" fillId="33" borderId="38" xfId="0" applyNumberFormat="1" applyFont="1" applyFill="1" applyBorder="1" applyAlignment="1">
      <alignment horizontal="right" vertical="center" wrapText="1"/>
    </xf>
    <xf numFmtId="3" fontId="12" fillId="33" borderId="39" xfId="0" applyNumberFormat="1" applyFont="1" applyFill="1" applyBorder="1" applyAlignment="1">
      <alignment horizontal="right" vertical="center" wrapText="1"/>
    </xf>
    <xf numFmtId="3" fontId="11" fillId="33" borderId="40" xfId="0" applyNumberFormat="1" applyFont="1" applyFill="1" applyBorder="1" applyAlignment="1">
      <alignment horizontal="right" vertical="center" wrapText="1"/>
    </xf>
    <xf numFmtId="3" fontId="12" fillId="33" borderId="41" xfId="0" applyNumberFormat="1" applyFont="1" applyFill="1" applyBorder="1" applyAlignment="1">
      <alignment horizontal="right" vertical="center" wrapText="1"/>
    </xf>
    <xf numFmtId="3" fontId="12" fillId="33" borderId="41" xfId="0" applyNumberFormat="1" applyFont="1" applyFill="1" applyBorder="1" applyAlignment="1">
      <alignment horizontal="right"/>
    </xf>
    <xf numFmtId="3" fontId="12" fillId="33" borderId="31" xfId="0" applyNumberFormat="1" applyFont="1" applyFill="1" applyBorder="1" applyAlignment="1">
      <alignment horizontal="right" wrapText="1"/>
    </xf>
    <xf numFmtId="3" fontId="12" fillId="33" borderId="31" xfId="0" applyNumberFormat="1" applyFont="1" applyFill="1" applyBorder="1" applyAlignment="1">
      <alignment horizontal="right" vertical="center" wrapText="1"/>
    </xf>
    <xf numFmtId="3" fontId="12" fillId="33" borderId="13" xfId="0" applyNumberFormat="1" applyFont="1" applyFill="1" applyBorder="1" applyAlignment="1">
      <alignment horizontal="right" vertical="center" wrapText="1"/>
    </xf>
    <xf numFmtId="3" fontId="11" fillId="33" borderId="42" xfId="0" applyNumberFormat="1" applyFont="1" applyFill="1" applyBorder="1" applyAlignment="1">
      <alignment horizontal="right" vertical="center" wrapText="1"/>
    </xf>
    <xf numFmtId="3" fontId="12" fillId="33" borderId="31" xfId="0" applyNumberFormat="1" applyFont="1" applyFill="1" applyBorder="1" applyAlignment="1">
      <alignment horizontal="right"/>
    </xf>
    <xf numFmtId="3" fontId="12" fillId="33" borderId="13" xfId="0" applyNumberFormat="1" applyFont="1" applyFill="1" applyBorder="1" applyAlignment="1">
      <alignment horizontal="right"/>
    </xf>
    <xf numFmtId="3" fontId="11" fillId="33" borderId="42" xfId="0" applyNumberFormat="1" applyFont="1" applyFill="1" applyBorder="1" applyAlignment="1">
      <alignment horizontal="right"/>
    </xf>
    <xf numFmtId="3" fontId="18" fillId="33" borderId="21" xfId="0" applyNumberFormat="1" applyFont="1" applyFill="1" applyBorder="1" applyAlignment="1">
      <alignment horizontal="right"/>
    </xf>
    <xf numFmtId="3" fontId="18" fillId="33" borderId="17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vertical="center" wrapText="1"/>
      <protection/>
    </xf>
    <xf numFmtId="0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Border="1" applyAlignment="1" applyProtection="1">
      <alignment horizontal="left" vertical="center" wrapText="1"/>
      <protection/>
    </xf>
    <xf numFmtId="0" fontId="11" fillId="33" borderId="32" xfId="0" applyFont="1" applyFill="1" applyBorder="1" applyAlignment="1">
      <alignment vertical="center" wrapText="1"/>
    </xf>
    <xf numFmtId="0" fontId="11" fillId="33" borderId="35" xfId="0" applyFont="1" applyFill="1" applyBorder="1" applyAlignment="1">
      <alignment vertical="center" wrapText="1"/>
    </xf>
    <xf numFmtId="0" fontId="11" fillId="33" borderId="36" xfId="0" applyFont="1" applyFill="1" applyBorder="1" applyAlignment="1">
      <alignment vertical="center" wrapText="1"/>
    </xf>
    <xf numFmtId="0" fontId="15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20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 quotePrefix="1">
      <alignment horizontal="left" vertical="center"/>
    </xf>
    <xf numFmtId="0" fontId="19" fillId="33" borderId="0" xfId="0" applyFont="1" applyFill="1" applyBorder="1" applyAlignment="1" quotePrefix="1">
      <alignment horizontal="center" vertical="center"/>
    </xf>
    <xf numFmtId="0" fontId="19" fillId="33" borderId="0" xfId="0" applyFont="1" applyFill="1" applyBorder="1" applyAlignment="1" quotePrefix="1">
      <alignment horizontal="left" vertical="center"/>
    </xf>
    <xf numFmtId="0" fontId="22" fillId="33" borderId="0" xfId="0" applyFont="1" applyFill="1" applyBorder="1" applyAlignment="1" quotePrefix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33" borderId="0" xfId="0" applyFont="1" applyFill="1" applyBorder="1" applyAlignment="1" quotePrefix="1">
      <alignment horizontal="left" vertical="center" wrapText="1"/>
    </xf>
    <xf numFmtId="0" fontId="22" fillId="33" borderId="0" xfId="0" applyFont="1" applyFill="1" applyBorder="1" applyAlignment="1" quotePrefix="1">
      <alignment horizontal="left" vertical="center" wrapText="1"/>
    </xf>
    <xf numFmtId="0" fontId="21" fillId="33" borderId="0" xfId="0" applyFont="1" applyFill="1" applyBorder="1" applyAlignment="1" quotePrefix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NumberFormat="1" applyFont="1" applyFill="1" applyBorder="1" applyAlignment="1" applyProtection="1" quotePrefix="1">
      <alignment horizontal="center" vertical="center"/>
      <protection/>
    </xf>
    <xf numFmtId="3" fontId="24" fillId="33" borderId="0" xfId="0" applyNumberFormat="1" applyFont="1" applyFill="1" applyBorder="1" applyAlignment="1" applyProtection="1">
      <alignment/>
      <protection/>
    </xf>
    <xf numFmtId="0" fontId="21" fillId="33" borderId="11" xfId="0" applyFont="1" applyFill="1" applyBorder="1" applyAlignment="1" quotePrefix="1">
      <alignment horizontal="left" vertical="center" wrapText="1"/>
    </xf>
    <xf numFmtId="0" fontId="21" fillId="33" borderId="11" xfId="0" applyFont="1" applyFill="1" applyBorder="1" applyAlignment="1" quotePrefix="1">
      <alignment horizontal="center" vertical="center" wrapText="1"/>
    </xf>
    <xf numFmtId="0" fontId="20" fillId="33" borderId="11" xfId="0" applyNumberFormat="1" applyFont="1" applyFill="1" applyBorder="1" applyAlignment="1" applyProtection="1" quotePrefix="1">
      <alignment horizontal="left" vertical="center"/>
      <protection/>
    </xf>
    <xf numFmtId="0" fontId="15" fillId="33" borderId="0" xfId="0" applyNumberFormat="1" applyFont="1" applyFill="1" applyBorder="1" applyAlignment="1" applyProtection="1" quotePrefix="1">
      <alignment horizontal="center" vertical="center"/>
      <protection/>
    </xf>
    <xf numFmtId="3" fontId="15" fillId="33" borderId="0" xfId="0" applyNumberFormat="1" applyFont="1" applyFill="1" applyBorder="1" applyAlignment="1" applyProtection="1" quotePrefix="1">
      <alignment horizontal="left"/>
      <protection/>
    </xf>
    <xf numFmtId="3" fontId="20" fillId="33" borderId="0" xfId="0" applyNumberFormat="1" applyFont="1" applyFill="1" applyBorder="1" applyAlignment="1" applyProtection="1" quotePrefix="1">
      <alignment horizontal="left"/>
      <protection/>
    </xf>
    <xf numFmtId="3" fontId="15" fillId="33" borderId="0" xfId="0" applyNumberFormat="1" applyFont="1" applyFill="1" applyBorder="1" applyAlignment="1" applyProtection="1">
      <alignment/>
      <protection/>
    </xf>
    <xf numFmtId="3" fontId="20" fillId="33" borderId="0" xfId="0" applyNumberFormat="1" applyFont="1" applyFill="1" applyBorder="1" applyAlignment="1" applyProtection="1" quotePrefix="1">
      <alignment horizontal="left" wrapText="1"/>
      <protection/>
    </xf>
    <xf numFmtId="3" fontId="20" fillId="33" borderId="0" xfId="0" applyNumberFormat="1" applyFont="1" applyFill="1" applyBorder="1" applyAlignment="1" applyProtection="1">
      <alignment/>
      <protection/>
    </xf>
    <xf numFmtId="0" fontId="25" fillId="33" borderId="0" xfId="0" applyFont="1" applyFill="1" applyBorder="1" applyAlignment="1" quotePrefix="1">
      <alignment horizontal="left" vertical="center"/>
    </xf>
    <xf numFmtId="3" fontId="15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NumberFormat="1" applyFont="1" applyFill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 quotePrefix="1">
      <alignment horizontal="left"/>
      <protection/>
    </xf>
    <xf numFmtId="3" fontId="5" fillId="33" borderId="27" xfId="0" applyNumberFormat="1" applyFont="1" applyFill="1" applyBorder="1" applyAlignment="1">
      <alignment horizontal="center" vertical="center" wrapText="1" readingOrder="1"/>
    </xf>
    <xf numFmtId="0" fontId="0" fillId="33" borderId="0" xfId="0" applyFont="1" applyFill="1" applyAlignment="1">
      <alignment horizontal="center" wrapText="1"/>
    </xf>
    <xf numFmtId="0" fontId="4" fillId="33" borderId="11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center" vertical="center" wrapText="1" readingOrder="1"/>
    </xf>
    <xf numFmtId="3" fontId="2" fillId="33" borderId="20" xfId="0" applyNumberFormat="1" applyFont="1" applyFill="1" applyBorder="1" applyAlignment="1">
      <alignment horizontal="right" wrapText="1"/>
    </xf>
    <xf numFmtId="3" fontId="2" fillId="33" borderId="27" xfId="0" applyNumberFormat="1" applyFont="1" applyFill="1" applyBorder="1" applyAlignment="1">
      <alignment horizontal="right" wrapText="1"/>
    </xf>
    <xf numFmtId="3" fontId="5" fillId="33" borderId="12" xfId="0" applyNumberFormat="1" applyFont="1" applyFill="1" applyBorder="1" applyAlignment="1">
      <alignment horizontal="center" vertical="center" wrapText="1" readingOrder="1"/>
    </xf>
    <xf numFmtId="3" fontId="5" fillId="33" borderId="12" xfId="0" applyNumberFormat="1" applyFont="1" applyFill="1" applyBorder="1" applyAlignment="1">
      <alignment horizontal="center" vertical="center" wrapText="1" readingOrder="1"/>
    </xf>
    <xf numFmtId="3" fontId="6" fillId="33" borderId="12" xfId="0" applyNumberFormat="1" applyFont="1" applyFill="1" applyBorder="1" applyAlignment="1">
      <alignment horizontal="center" vertical="center" wrapText="1" readingOrder="1"/>
    </xf>
    <xf numFmtId="3" fontId="4" fillId="33" borderId="43" xfId="0" applyNumberFormat="1" applyFont="1" applyFill="1" applyBorder="1" applyAlignment="1">
      <alignment horizontal="center" vertical="center" wrapText="1" readingOrder="1"/>
    </xf>
    <xf numFmtId="0" fontId="4" fillId="33" borderId="44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/>
    </xf>
    <xf numFmtId="0" fontId="4" fillId="33" borderId="27" xfId="0" applyNumberFormat="1" applyFont="1" applyFill="1" applyBorder="1" applyAlignment="1">
      <alignment horizontal="left"/>
    </xf>
    <xf numFmtId="3" fontId="4" fillId="33" borderId="27" xfId="0" applyNumberFormat="1" applyFont="1" applyFill="1" applyBorder="1" applyAlignment="1">
      <alignment horizontal="left" vertical="center" wrapText="1"/>
    </xf>
    <xf numFmtId="0" fontId="4" fillId="33" borderId="27" xfId="0" applyNumberFormat="1" applyFont="1" applyFill="1" applyBorder="1" applyAlignment="1" quotePrefix="1">
      <alignment horizontal="left"/>
    </xf>
    <xf numFmtId="0" fontId="4" fillId="33" borderId="27" xfId="0" applyNumberFormat="1" applyFont="1" applyFill="1" applyBorder="1" applyAlignment="1">
      <alignment horizontal="left"/>
    </xf>
    <xf numFmtId="0" fontId="4" fillId="33" borderId="17" xfId="0" applyNumberFormat="1" applyFont="1" applyFill="1" applyBorder="1" applyAlignment="1" quotePrefix="1">
      <alignment horizontal="left"/>
    </xf>
    <xf numFmtId="0" fontId="2" fillId="33" borderId="21" xfId="0" applyNumberFormat="1" applyFont="1" applyFill="1" applyBorder="1" applyAlignment="1">
      <alignment/>
    </xf>
    <xf numFmtId="0" fontId="4" fillId="33" borderId="27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9" xfId="0" applyNumberFormat="1" applyFont="1" applyFill="1" applyBorder="1" applyAlignment="1" quotePrefix="1">
      <alignment horizontal="left"/>
    </xf>
    <xf numFmtId="3" fontId="2" fillId="33" borderId="17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1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3" fontId="18" fillId="33" borderId="21" xfId="0" applyNumberFormat="1" applyFont="1" applyFill="1" applyBorder="1" applyAlignment="1">
      <alignment horizontal="center"/>
    </xf>
    <xf numFmtId="3" fontId="18" fillId="33" borderId="18" xfId="0" applyNumberFormat="1" applyFont="1" applyFill="1" applyBorder="1" applyAlignment="1">
      <alignment horizontal="center"/>
    </xf>
    <xf numFmtId="3" fontId="18" fillId="33" borderId="15" xfId="0" applyNumberFormat="1" applyFont="1" applyFill="1" applyBorder="1" applyAlignment="1">
      <alignment horizontal="center"/>
    </xf>
    <xf numFmtId="0" fontId="14" fillId="33" borderId="24" xfId="0" applyNumberFormat="1" applyFont="1" applyFill="1" applyBorder="1" applyAlignment="1" applyProtection="1" quotePrefix="1">
      <alignment horizontal="left" wrapText="1"/>
      <protection/>
    </xf>
    <xf numFmtId="0" fontId="26" fillId="33" borderId="24" xfId="0" applyNumberFormat="1" applyFont="1" applyFill="1" applyBorder="1" applyAlignment="1" applyProtection="1">
      <alignment wrapText="1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21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6" fillId="0" borderId="11" xfId="0" applyNumberFormat="1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5" fillId="0" borderId="10" xfId="0" applyNumberFormat="1" applyFont="1" applyFill="1" applyBorder="1" applyAlignment="1" applyProtection="1">
      <alignment horizontal="left" wrapText="1"/>
      <protection/>
    </xf>
    <xf numFmtId="0" fontId="27" fillId="0" borderId="11" xfId="0" applyNumberFormat="1" applyFont="1" applyFill="1" applyBorder="1" applyAlignment="1" applyProtection="1">
      <alignment wrapText="1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7811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0544175"/>
          <a:ext cx="17811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105441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9525</xdr:rowOff>
    </xdr:from>
    <xdr:to>
      <xdr:col>1</xdr:col>
      <xdr:colOff>0</xdr:colOff>
      <xdr:row>40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20088225"/>
          <a:ext cx="17811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9525</xdr:rowOff>
    </xdr:from>
    <xdr:to>
      <xdr:col>0</xdr:col>
      <xdr:colOff>1057275</xdr:colOff>
      <xdr:row>40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2008822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view="pageBreakPreview" zoomScaleSheetLayoutView="100" zoomScalePageLayoutView="0" workbookViewId="0" topLeftCell="C67">
      <selection activeCell="D106" sqref="D106"/>
    </sheetView>
  </sheetViews>
  <sheetFormatPr defaultColWidth="9.140625" defaultRowHeight="12.75"/>
  <cols>
    <col min="1" max="1" width="11.140625" style="79" customWidth="1"/>
    <col min="2" max="2" width="44.8515625" style="80" customWidth="1"/>
    <col min="3" max="3" width="14.00390625" style="40" customWidth="1"/>
    <col min="4" max="4" width="15.57421875" style="43" customWidth="1"/>
    <col min="5" max="5" width="15.57421875" style="40" customWidth="1"/>
    <col min="6" max="7" width="13.421875" style="40" customWidth="1"/>
    <col min="8" max="9" width="14.421875" style="40" customWidth="1"/>
    <col min="10" max="10" width="14.28125" style="40" customWidth="1"/>
    <col min="11" max="12" width="10.140625" style="40" hidden="1" customWidth="1"/>
    <col min="13" max="13" width="11.140625" style="40" hidden="1" customWidth="1"/>
    <col min="14" max="14" width="20.8515625" style="40" hidden="1" customWidth="1"/>
    <col min="15" max="15" width="14.57421875" style="40" customWidth="1"/>
    <col min="16" max="16" width="13.28125" style="40" customWidth="1"/>
    <col min="17" max="17" width="14.7109375" style="40" customWidth="1"/>
    <col min="18" max="18" width="12.7109375" style="40" customWidth="1"/>
    <col min="19" max="19" width="13.57421875" style="40" customWidth="1"/>
    <col min="20" max="20" width="15.421875" style="40" customWidth="1"/>
    <col min="21" max="65" width="9.140625" style="40" customWidth="1"/>
    <col min="66" max="16384" width="9.140625" style="40" customWidth="1"/>
  </cols>
  <sheetData>
    <row r="1" spans="1:18" ht="34.5" customHeight="1">
      <c r="A1" s="294" t="s">
        <v>122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66"/>
    </row>
    <row r="2" spans="1:18" ht="34.5" customHeight="1">
      <c r="A2" s="41" t="s">
        <v>121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34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2" ht="34.5" customHeight="1">
      <c r="A4" s="42" t="s">
        <v>39</v>
      </c>
      <c r="B4" s="40"/>
    </row>
    <row r="5" spans="1:2" ht="34.5" customHeight="1" thickBot="1">
      <c r="A5" s="42"/>
      <c r="B5" s="40"/>
    </row>
    <row r="6" spans="1:6" ht="34.5" customHeight="1" thickBot="1">
      <c r="A6" s="44" t="s">
        <v>5</v>
      </c>
      <c r="B6" s="44"/>
      <c r="C6" s="45" t="s">
        <v>123</v>
      </c>
      <c r="D6" s="46" t="s">
        <v>111</v>
      </c>
      <c r="E6" s="46" t="s">
        <v>124</v>
      </c>
      <c r="F6" s="47"/>
    </row>
    <row r="7" spans="1:6" ht="34.5" customHeight="1" thickBot="1">
      <c r="A7" s="48" t="s">
        <v>43</v>
      </c>
      <c r="B7" s="49"/>
      <c r="C7" s="32">
        <f>C29+C34+C36</f>
        <v>680640</v>
      </c>
      <c r="D7" s="32">
        <f>S38</f>
        <v>704500</v>
      </c>
      <c r="E7" s="32">
        <f>T38</f>
        <v>726000</v>
      </c>
      <c r="F7" s="47"/>
    </row>
    <row r="8" spans="1:6" ht="34.5" customHeight="1" thickBot="1">
      <c r="A8" s="48" t="s">
        <v>44</v>
      </c>
      <c r="B8" s="49"/>
      <c r="C8" s="32">
        <f>C36</f>
        <v>0</v>
      </c>
      <c r="D8" s="32">
        <v>0</v>
      </c>
      <c r="E8" s="32">
        <v>0</v>
      </c>
      <c r="F8" s="47"/>
    </row>
    <row r="9" spans="1:6" ht="34.5" customHeight="1" thickBot="1">
      <c r="A9" s="48" t="s">
        <v>48</v>
      </c>
      <c r="B9" s="49"/>
      <c r="C9" s="32">
        <f>D53+D69+D100</f>
        <v>375250</v>
      </c>
      <c r="D9" s="32">
        <v>410200</v>
      </c>
      <c r="E9" s="32">
        <v>410200</v>
      </c>
      <c r="F9" s="47"/>
    </row>
    <row r="10" spans="1:6" ht="34.5" customHeight="1" thickBot="1">
      <c r="A10" s="299" t="s">
        <v>57</v>
      </c>
      <c r="B10" s="300"/>
      <c r="C10" s="32">
        <f>E53+E69+E100</f>
        <v>1669650</v>
      </c>
      <c r="D10" s="32">
        <v>1703400</v>
      </c>
      <c r="E10" s="32">
        <v>1757000</v>
      </c>
      <c r="F10" s="47"/>
    </row>
    <row r="11" spans="1:6" ht="34.5" customHeight="1" thickBot="1">
      <c r="A11" s="299" t="s">
        <v>38</v>
      </c>
      <c r="B11" s="300"/>
      <c r="C11" s="32">
        <f>D78</f>
        <v>45000</v>
      </c>
      <c r="D11" s="32">
        <v>52000</v>
      </c>
      <c r="E11" s="32">
        <v>55000</v>
      </c>
      <c r="F11" s="47"/>
    </row>
    <row r="12" spans="1:6" ht="49.5" customHeight="1" thickBot="1">
      <c r="A12" s="299" t="s">
        <v>113</v>
      </c>
      <c r="B12" s="300"/>
      <c r="C12" s="32">
        <f>Q103</f>
        <v>50000</v>
      </c>
      <c r="D12" s="32">
        <v>50000</v>
      </c>
      <c r="E12" s="32">
        <v>50000</v>
      </c>
      <c r="F12" s="47"/>
    </row>
    <row r="13" spans="1:6" ht="34.5" customHeight="1" thickBot="1">
      <c r="A13" s="299" t="s">
        <v>55</v>
      </c>
      <c r="B13" s="300"/>
      <c r="C13" s="32">
        <f>F69</f>
        <v>138600</v>
      </c>
      <c r="D13" s="32">
        <v>155000</v>
      </c>
      <c r="E13" s="32">
        <v>170000</v>
      </c>
      <c r="F13" s="47"/>
    </row>
    <row r="14" spans="1:6" ht="34.5" customHeight="1" thickBot="1">
      <c r="A14" s="299" t="s">
        <v>56</v>
      </c>
      <c r="B14" s="300"/>
      <c r="C14" s="32">
        <f>G53+G69</f>
        <v>363800</v>
      </c>
      <c r="D14" s="32">
        <v>435000</v>
      </c>
      <c r="E14" s="32">
        <v>460000</v>
      </c>
      <c r="F14" s="47"/>
    </row>
    <row r="15" spans="1:6" ht="34.5" customHeight="1" thickBot="1">
      <c r="A15" s="50" t="s">
        <v>116</v>
      </c>
      <c r="B15" s="51"/>
      <c r="C15" s="33">
        <f>H69</f>
        <v>185000</v>
      </c>
      <c r="D15" s="33">
        <v>265000</v>
      </c>
      <c r="E15" s="33">
        <v>295000</v>
      </c>
      <c r="F15" s="47"/>
    </row>
    <row r="16" spans="1:6" ht="34.5" customHeight="1" thickBot="1">
      <c r="A16" s="48" t="s">
        <v>105</v>
      </c>
      <c r="B16" s="49"/>
      <c r="C16" s="32">
        <f>R69</f>
        <v>7000</v>
      </c>
      <c r="D16" s="32">
        <v>7000</v>
      </c>
      <c r="E16" s="32">
        <v>7000</v>
      </c>
      <c r="F16" s="47"/>
    </row>
    <row r="17" spans="1:6" ht="34.5" customHeight="1" thickBot="1">
      <c r="A17" s="50" t="s">
        <v>72</v>
      </c>
      <c r="B17" s="51"/>
      <c r="C17" s="33">
        <f>J103</f>
        <v>343100</v>
      </c>
      <c r="D17" s="33">
        <v>380000</v>
      </c>
      <c r="E17" s="33">
        <v>380000</v>
      </c>
      <c r="F17" s="47"/>
    </row>
    <row r="18" spans="1:6" ht="34.5" customHeight="1" thickBot="1">
      <c r="A18" s="48" t="s">
        <v>73</v>
      </c>
      <c r="B18" s="49"/>
      <c r="C18" s="32">
        <f>O69+O100</f>
        <v>60300</v>
      </c>
      <c r="D18" s="32">
        <v>65000</v>
      </c>
      <c r="E18" s="32">
        <v>70000</v>
      </c>
      <c r="F18" s="47"/>
    </row>
    <row r="19" spans="1:6" ht="34.5" customHeight="1" thickBot="1">
      <c r="A19" s="50" t="s">
        <v>75</v>
      </c>
      <c r="B19" s="51"/>
      <c r="C19" s="33">
        <f>I103</f>
        <v>57000</v>
      </c>
      <c r="D19" s="33">
        <v>60000</v>
      </c>
      <c r="E19" s="33">
        <v>69400</v>
      </c>
      <c r="F19" s="47"/>
    </row>
    <row r="20" spans="1:6" ht="34.5" customHeight="1" thickBot="1">
      <c r="A20" s="52" t="s">
        <v>60</v>
      </c>
      <c r="B20" s="53" t="s">
        <v>59</v>
      </c>
      <c r="C20" s="32">
        <f>P69</f>
        <v>10000</v>
      </c>
      <c r="D20" s="32">
        <v>13000</v>
      </c>
      <c r="E20" s="32">
        <v>15000</v>
      </c>
      <c r="F20" s="47"/>
    </row>
    <row r="21" spans="1:6" ht="34.5" customHeight="1" thickBot="1">
      <c r="A21" s="52" t="s">
        <v>48</v>
      </c>
      <c r="B21" s="53" t="s">
        <v>142</v>
      </c>
      <c r="C21" s="32">
        <v>1161000</v>
      </c>
      <c r="D21" s="32">
        <v>1210000</v>
      </c>
      <c r="E21" s="32">
        <v>1250000</v>
      </c>
      <c r="F21" s="47"/>
    </row>
    <row r="22" spans="1:6" ht="34.5" customHeight="1" thickBot="1">
      <c r="A22" s="52" t="s">
        <v>143</v>
      </c>
      <c r="B22" s="53" t="s">
        <v>144</v>
      </c>
      <c r="C22" s="32">
        <v>6475000</v>
      </c>
      <c r="D22" s="32">
        <v>6550000</v>
      </c>
      <c r="E22" s="32">
        <v>6700000</v>
      </c>
      <c r="F22" s="47"/>
    </row>
    <row r="23" spans="1:5" ht="34.5" customHeight="1" thickBot="1">
      <c r="A23" s="48" t="s">
        <v>1</v>
      </c>
      <c r="B23" s="49"/>
      <c r="C23" s="34">
        <f>SUM(C7:C22)</f>
        <v>11621340</v>
      </c>
      <c r="D23" s="34">
        <f>SUM(D7:D22)</f>
        <v>12060100</v>
      </c>
      <c r="E23" s="34">
        <f>SUM(E7:E22)</f>
        <v>12414600</v>
      </c>
    </row>
    <row r="24" spans="1:6" ht="15.75">
      <c r="A24" s="54"/>
      <c r="B24" s="54"/>
      <c r="C24" s="35"/>
      <c r="D24" s="35"/>
      <c r="E24" s="35"/>
      <c r="F24" s="55"/>
    </row>
    <row r="25" spans="1:9" ht="19.5" customHeight="1">
      <c r="A25" s="54"/>
      <c r="B25" s="35"/>
      <c r="D25" s="56"/>
      <c r="E25" s="35"/>
      <c r="F25" s="35"/>
      <c r="G25" s="35"/>
      <c r="H25" s="35"/>
      <c r="I25" s="35"/>
    </row>
    <row r="26" spans="1:18" s="59" customFormat="1" ht="20.25" customHeight="1">
      <c r="A26" s="57" t="s">
        <v>102</v>
      </c>
      <c r="B26" s="58"/>
      <c r="D26" s="60"/>
      <c r="Q26" s="61" t="s">
        <v>4</v>
      </c>
      <c r="R26" s="61"/>
    </row>
    <row r="27" spans="1:20" ht="15.75" customHeight="1" thickBot="1">
      <c r="A27" s="62"/>
      <c r="B27" s="267"/>
      <c r="C27" s="296" t="s">
        <v>31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63"/>
      <c r="S27" s="64"/>
      <c r="T27" s="65"/>
    </row>
    <row r="28" spans="1:20" s="43" customFormat="1" ht="66" customHeight="1" thickBot="1">
      <c r="A28" s="66" t="s">
        <v>10</v>
      </c>
      <c r="B28" s="66" t="s">
        <v>3</v>
      </c>
      <c r="C28" s="66" t="s">
        <v>125</v>
      </c>
      <c r="D28" s="265" t="s">
        <v>30</v>
      </c>
      <c r="E28" s="66" t="s">
        <v>32</v>
      </c>
      <c r="F28" s="66" t="s">
        <v>33</v>
      </c>
      <c r="G28" s="66" t="s">
        <v>36</v>
      </c>
      <c r="H28" s="67" t="s">
        <v>34</v>
      </c>
      <c r="I28" s="67"/>
      <c r="J28" s="68"/>
      <c r="K28" s="66"/>
      <c r="L28" s="66"/>
      <c r="M28" s="66"/>
      <c r="N28" s="69"/>
      <c r="O28" s="69"/>
      <c r="P28" s="70"/>
      <c r="Q28" s="66"/>
      <c r="R28" s="71"/>
      <c r="S28" s="72" t="s">
        <v>112</v>
      </c>
      <c r="T28" s="72" t="s">
        <v>120</v>
      </c>
    </row>
    <row r="29" spans="1:20" ht="24.75" customHeight="1">
      <c r="A29" s="73">
        <v>32</v>
      </c>
      <c r="B29" s="74" t="s">
        <v>17</v>
      </c>
      <c r="C29" s="75">
        <v>680390</v>
      </c>
      <c r="D29" s="76">
        <v>297590</v>
      </c>
      <c r="E29" s="75">
        <v>239800</v>
      </c>
      <c r="F29" s="75">
        <v>130000</v>
      </c>
      <c r="G29" s="75">
        <v>13000</v>
      </c>
      <c r="H29" s="75">
        <v>0</v>
      </c>
      <c r="I29" s="75"/>
      <c r="J29" s="75">
        <v>0</v>
      </c>
      <c r="K29" s="75" t="e">
        <f>K30+K31+K32+K33</f>
        <v>#REF!</v>
      </c>
      <c r="L29" s="75" t="e">
        <f>L30+L31+L32+L33</f>
        <v>#REF!</v>
      </c>
      <c r="M29" s="75" t="e">
        <f>M30+M31+M32+M33</f>
        <v>#REF!</v>
      </c>
      <c r="N29" s="75" t="e">
        <f>N30+N31+N32+N33</f>
        <v>#REF!</v>
      </c>
      <c r="O29" s="75"/>
      <c r="P29" s="75">
        <v>0</v>
      </c>
      <c r="Q29" s="75">
        <v>0</v>
      </c>
      <c r="R29" s="75"/>
      <c r="S29" s="77">
        <v>704250</v>
      </c>
      <c r="T29" s="77">
        <v>725750</v>
      </c>
    </row>
    <row r="30" spans="1:20" ht="24.75" customHeight="1">
      <c r="A30" s="73">
        <v>321</v>
      </c>
      <c r="B30" s="74" t="s">
        <v>18</v>
      </c>
      <c r="C30" s="75">
        <v>27000</v>
      </c>
      <c r="D30" s="77">
        <v>27000</v>
      </c>
      <c r="E30" s="75">
        <v>0</v>
      </c>
      <c r="F30" s="75">
        <v>0</v>
      </c>
      <c r="G30" s="75">
        <v>0</v>
      </c>
      <c r="H30" s="75">
        <v>0</v>
      </c>
      <c r="I30" s="75"/>
      <c r="J30" s="75">
        <v>0</v>
      </c>
      <c r="K30" s="75" t="e">
        <f>SUM(#REF!)</f>
        <v>#REF!</v>
      </c>
      <c r="L30" s="75" t="e">
        <f>SUM(#REF!)</f>
        <v>#REF!</v>
      </c>
      <c r="M30" s="75" t="e">
        <f>SUM(#REF!)</f>
        <v>#REF!</v>
      </c>
      <c r="N30" s="75" t="e">
        <f>SUM(#REF!)</f>
        <v>#REF!</v>
      </c>
      <c r="O30" s="75"/>
      <c r="P30" s="75">
        <v>0</v>
      </c>
      <c r="Q30" s="75">
        <v>0</v>
      </c>
      <c r="R30" s="75"/>
      <c r="S30" s="77"/>
      <c r="T30" s="78"/>
    </row>
    <row r="31" spans="1:20" s="86" customFormat="1" ht="24.75" customHeight="1">
      <c r="A31" s="82">
        <v>322</v>
      </c>
      <c r="B31" s="83" t="s">
        <v>23</v>
      </c>
      <c r="C31" s="75">
        <v>329800</v>
      </c>
      <c r="D31" s="84">
        <v>90000</v>
      </c>
      <c r="E31" s="85">
        <v>239800</v>
      </c>
      <c r="F31" s="85">
        <v>0</v>
      </c>
      <c r="G31" s="85">
        <v>0</v>
      </c>
      <c r="H31" s="85">
        <v>0</v>
      </c>
      <c r="I31" s="85"/>
      <c r="J31" s="85">
        <v>0</v>
      </c>
      <c r="K31" s="85" t="e">
        <f>SUM(#REF!)</f>
        <v>#REF!</v>
      </c>
      <c r="L31" s="85" t="e">
        <f>SUM(#REF!)</f>
        <v>#REF!</v>
      </c>
      <c r="M31" s="85" t="e">
        <f>SUM(#REF!)</f>
        <v>#REF!</v>
      </c>
      <c r="N31" s="85" t="e">
        <f>SUM(#REF!)</f>
        <v>#REF!</v>
      </c>
      <c r="O31" s="85"/>
      <c r="P31" s="75">
        <v>0</v>
      </c>
      <c r="Q31" s="75">
        <v>0</v>
      </c>
      <c r="R31" s="75"/>
      <c r="S31" s="77"/>
      <c r="T31" s="77"/>
    </row>
    <row r="32" spans="1:20" s="86" customFormat="1" ht="24.75" customHeight="1">
      <c r="A32" s="82">
        <v>323</v>
      </c>
      <c r="B32" s="87" t="s">
        <v>20</v>
      </c>
      <c r="C32" s="75">
        <v>306990</v>
      </c>
      <c r="D32" s="84">
        <v>163990</v>
      </c>
      <c r="E32" s="85">
        <v>0</v>
      </c>
      <c r="F32" s="85">
        <v>130000</v>
      </c>
      <c r="G32" s="85">
        <v>13000</v>
      </c>
      <c r="H32" s="85">
        <v>0</v>
      </c>
      <c r="I32" s="85"/>
      <c r="J32" s="85">
        <v>0</v>
      </c>
      <c r="K32" s="85" t="e">
        <f>SUM(#REF!)</f>
        <v>#REF!</v>
      </c>
      <c r="L32" s="85" t="e">
        <f>SUM(#REF!)</f>
        <v>#REF!</v>
      </c>
      <c r="M32" s="85" t="e">
        <f>SUM(#REF!)</f>
        <v>#REF!</v>
      </c>
      <c r="N32" s="85" t="e">
        <f>SUM(#REF!)</f>
        <v>#REF!</v>
      </c>
      <c r="O32" s="85"/>
      <c r="P32" s="85">
        <v>0</v>
      </c>
      <c r="Q32" s="85">
        <v>0</v>
      </c>
      <c r="R32" s="85"/>
      <c r="S32" s="77"/>
      <c r="T32" s="77"/>
    </row>
    <row r="33" spans="1:20" s="86" customFormat="1" ht="24.75" customHeight="1">
      <c r="A33" s="82">
        <v>329</v>
      </c>
      <c r="B33" s="87" t="s">
        <v>21</v>
      </c>
      <c r="C33" s="75">
        <v>16600</v>
      </c>
      <c r="D33" s="77">
        <v>16600</v>
      </c>
      <c r="E33" s="85">
        <v>0</v>
      </c>
      <c r="F33" s="85">
        <v>0</v>
      </c>
      <c r="G33" s="85">
        <v>0</v>
      </c>
      <c r="H33" s="85">
        <v>0</v>
      </c>
      <c r="I33" s="85"/>
      <c r="J33" s="85">
        <v>0</v>
      </c>
      <c r="K33" s="85" t="e">
        <f>SUM(#REF!)</f>
        <v>#REF!</v>
      </c>
      <c r="L33" s="85" t="e">
        <f>SUM(#REF!)</f>
        <v>#REF!</v>
      </c>
      <c r="M33" s="85" t="e">
        <f>SUM(#REF!)</f>
        <v>#REF!</v>
      </c>
      <c r="N33" s="85" t="e">
        <f>SUM(#REF!)</f>
        <v>#REF!</v>
      </c>
      <c r="O33" s="85"/>
      <c r="P33" s="85">
        <v>0</v>
      </c>
      <c r="Q33" s="85">
        <v>0</v>
      </c>
      <c r="R33" s="85"/>
      <c r="S33" s="77"/>
      <c r="T33" s="78"/>
    </row>
    <row r="34" spans="1:20" ht="24.75" customHeight="1">
      <c r="A34" s="82">
        <v>34</v>
      </c>
      <c r="B34" s="88" t="s">
        <v>61</v>
      </c>
      <c r="C34" s="75">
        <v>250</v>
      </c>
      <c r="D34" s="77">
        <v>250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77">
        <v>250</v>
      </c>
      <c r="T34" s="78">
        <v>250</v>
      </c>
    </row>
    <row r="35" spans="1:20" ht="24.75" customHeight="1">
      <c r="A35" s="82">
        <v>343</v>
      </c>
      <c r="B35" s="88" t="s">
        <v>58</v>
      </c>
      <c r="C35" s="75">
        <v>250</v>
      </c>
      <c r="D35" s="84">
        <v>250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77"/>
      <c r="T35" s="78"/>
    </row>
    <row r="36" spans="1:20" s="86" customFormat="1" ht="24.75" customHeight="1">
      <c r="A36" s="82">
        <v>45</v>
      </c>
      <c r="B36" s="83" t="s">
        <v>28</v>
      </c>
      <c r="C36" s="75">
        <v>0</v>
      </c>
      <c r="D36" s="77">
        <v>0</v>
      </c>
      <c r="E36" s="75">
        <v>0</v>
      </c>
      <c r="F36" s="75">
        <v>0</v>
      </c>
      <c r="G36" s="75">
        <v>0</v>
      </c>
      <c r="H36" s="75">
        <v>0</v>
      </c>
      <c r="I36" s="75"/>
      <c r="J36" s="75">
        <v>0</v>
      </c>
      <c r="K36" s="75" t="e">
        <f>SUM(K37)</f>
        <v>#REF!</v>
      </c>
      <c r="L36" s="75" t="e">
        <f>SUM(L37)</f>
        <v>#REF!</v>
      </c>
      <c r="M36" s="75" t="e">
        <f>SUM(M37)</f>
        <v>#REF!</v>
      </c>
      <c r="N36" s="75" t="e">
        <f>SUM(N37)</f>
        <v>#REF!</v>
      </c>
      <c r="O36" s="75"/>
      <c r="P36" s="75">
        <v>0</v>
      </c>
      <c r="Q36" s="75">
        <v>0</v>
      </c>
      <c r="R36" s="75"/>
      <c r="S36" s="77">
        <v>0</v>
      </c>
      <c r="T36" s="78">
        <v>0</v>
      </c>
    </row>
    <row r="37" spans="1:20" s="86" customFormat="1" ht="24.75" customHeight="1" thickBot="1">
      <c r="A37" s="82">
        <v>454</v>
      </c>
      <c r="B37" s="83" t="s">
        <v>29</v>
      </c>
      <c r="C37" s="75">
        <v>0</v>
      </c>
      <c r="D37" s="77">
        <v>0</v>
      </c>
      <c r="E37" s="75">
        <v>0</v>
      </c>
      <c r="F37" s="75">
        <v>0</v>
      </c>
      <c r="G37" s="75">
        <v>0</v>
      </c>
      <c r="H37" s="75">
        <v>0</v>
      </c>
      <c r="I37" s="75"/>
      <c r="J37" s="75">
        <v>0</v>
      </c>
      <c r="K37" s="75" t="e">
        <f>SUM(#REF!)</f>
        <v>#REF!</v>
      </c>
      <c r="L37" s="75" t="e">
        <f>SUM(#REF!)</f>
        <v>#REF!</v>
      </c>
      <c r="M37" s="75" t="e">
        <f>SUM(#REF!)</f>
        <v>#REF!</v>
      </c>
      <c r="N37" s="75" t="e">
        <f>SUM(#REF!)</f>
        <v>#REF!</v>
      </c>
      <c r="O37" s="75"/>
      <c r="P37" s="75">
        <v>0</v>
      </c>
      <c r="Q37" s="75">
        <v>0</v>
      </c>
      <c r="R37" s="75"/>
      <c r="S37" s="77">
        <v>0</v>
      </c>
      <c r="T37" s="78">
        <v>0</v>
      </c>
    </row>
    <row r="38" spans="1:20" ht="21" customHeight="1" thickBot="1">
      <c r="A38" s="89"/>
      <c r="B38" s="90" t="s">
        <v>37</v>
      </c>
      <c r="C38" s="91">
        <f>C36+C29+C34</f>
        <v>680640</v>
      </c>
      <c r="D38" s="91">
        <f>D36+D29+D34</f>
        <v>297840</v>
      </c>
      <c r="E38" s="91">
        <f>E36+E29</f>
        <v>239800</v>
      </c>
      <c r="F38" s="91">
        <f>F36+F29</f>
        <v>130000</v>
      </c>
      <c r="G38" s="91">
        <f>G36+G29</f>
        <v>13000</v>
      </c>
      <c r="H38" s="91">
        <f>H36+H29</f>
        <v>0</v>
      </c>
      <c r="I38" s="91"/>
      <c r="J38" s="91">
        <f>J36+J29</f>
        <v>0</v>
      </c>
      <c r="K38" s="91" t="e">
        <f>K36+K29</f>
        <v>#REF!</v>
      </c>
      <c r="L38" s="91" t="e">
        <f>L36+L29</f>
        <v>#REF!</v>
      </c>
      <c r="M38" s="91" t="e">
        <f>M36+M29</f>
        <v>#REF!</v>
      </c>
      <c r="N38" s="91" t="e">
        <f>N36+N29</f>
        <v>#REF!</v>
      </c>
      <c r="O38" s="91"/>
      <c r="P38" s="91">
        <f>P36+P29</f>
        <v>0</v>
      </c>
      <c r="Q38" s="91">
        <f>Q36+Q29</f>
        <v>0</v>
      </c>
      <c r="R38" s="91"/>
      <c r="S38" s="91">
        <f>S36+S29+S34</f>
        <v>704500</v>
      </c>
      <c r="T38" s="92">
        <f>T36+T29+T34</f>
        <v>726000</v>
      </c>
    </row>
    <row r="39" spans="1:18" ht="16.5" customHeight="1">
      <c r="A39" s="93"/>
      <c r="B39" s="9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8.75" customHeight="1" thickBot="1">
      <c r="A40" s="95" t="s">
        <v>103</v>
      </c>
      <c r="B40" s="96"/>
      <c r="C40" s="75"/>
      <c r="D40" s="8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20" s="43" customFormat="1" ht="46.5" customHeight="1">
      <c r="A41" s="71" t="s">
        <v>2</v>
      </c>
      <c r="B41" s="71" t="s">
        <v>3</v>
      </c>
      <c r="C41" s="71" t="s">
        <v>125</v>
      </c>
      <c r="D41" s="71" t="s">
        <v>7</v>
      </c>
      <c r="E41" s="71" t="s">
        <v>35</v>
      </c>
      <c r="F41" s="71" t="s">
        <v>55</v>
      </c>
      <c r="G41" s="98" t="s">
        <v>56</v>
      </c>
      <c r="H41" s="98" t="s">
        <v>41</v>
      </c>
      <c r="I41" s="98"/>
      <c r="J41" s="98" t="s">
        <v>40</v>
      </c>
      <c r="K41" s="97" t="s">
        <v>0</v>
      </c>
      <c r="L41" s="97" t="s">
        <v>12</v>
      </c>
      <c r="M41" s="97" t="s">
        <v>9</v>
      </c>
      <c r="N41" s="97" t="s">
        <v>8</v>
      </c>
      <c r="O41" s="97"/>
      <c r="P41" s="71"/>
      <c r="Q41" s="97"/>
      <c r="R41" s="71"/>
      <c r="S41" s="72" t="s">
        <v>112</v>
      </c>
      <c r="T41" s="72" t="s">
        <v>120</v>
      </c>
    </row>
    <row r="42" spans="1:20" s="86" customFormat="1" ht="24.75" customHeight="1">
      <c r="A42" s="82">
        <v>31</v>
      </c>
      <c r="B42" s="88" t="s">
        <v>22</v>
      </c>
      <c r="C42" s="61">
        <v>778700</v>
      </c>
      <c r="D42" s="61">
        <v>367450</v>
      </c>
      <c r="E42" s="61">
        <v>255650</v>
      </c>
      <c r="F42" s="61">
        <v>0</v>
      </c>
      <c r="G42" s="61">
        <v>155600</v>
      </c>
      <c r="H42" s="61">
        <v>0</v>
      </c>
      <c r="I42" s="61"/>
      <c r="J42" s="61">
        <v>0</v>
      </c>
      <c r="K42" s="61" t="e">
        <f>SUM(K43+K44+K45)</f>
        <v>#REF!</v>
      </c>
      <c r="L42" s="61" t="e">
        <f>SUM(L43+L44+L45)</f>
        <v>#REF!</v>
      </c>
      <c r="M42" s="61" t="e">
        <f>SUM(M43+M44+M45)</f>
        <v>#REF!</v>
      </c>
      <c r="N42" s="61" t="e">
        <f>SUM(N43+N44+N45)</f>
        <v>#REF!</v>
      </c>
      <c r="O42" s="61"/>
      <c r="P42" s="99">
        <v>0</v>
      </c>
      <c r="Q42" s="99">
        <v>0</v>
      </c>
      <c r="R42" s="99"/>
      <c r="S42" s="100">
        <v>800000</v>
      </c>
      <c r="T42" s="100">
        <v>825000</v>
      </c>
    </row>
    <row r="43" spans="1:20" ht="24.75" customHeight="1">
      <c r="A43" s="82">
        <v>311</v>
      </c>
      <c r="B43" s="88" t="s">
        <v>15</v>
      </c>
      <c r="C43" s="61">
        <v>627000</v>
      </c>
      <c r="D43" s="61">
        <v>299000</v>
      </c>
      <c r="E43" s="61">
        <v>208000</v>
      </c>
      <c r="F43" s="61">
        <v>0</v>
      </c>
      <c r="G43" s="61">
        <v>120000</v>
      </c>
      <c r="H43" s="61">
        <v>0</v>
      </c>
      <c r="I43" s="61"/>
      <c r="J43" s="61">
        <v>0</v>
      </c>
      <c r="K43" s="61" t="e">
        <f>SUM(#REF!)</f>
        <v>#REF!</v>
      </c>
      <c r="L43" s="61" t="e">
        <f>SUM(#REF!)</f>
        <v>#REF!</v>
      </c>
      <c r="M43" s="61" t="e">
        <f>SUM(#REF!)</f>
        <v>#REF!</v>
      </c>
      <c r="N43" s="61" t="e">
        <f>SUM(#REF!)</f>
        <v>#REF!</v>
      </c>
      <c r="O43" s="61"/>
      <c r="P43" s="61">
        <v>0</v>
      </c>
      <c r="Q43" s="61">
        <v>0</v>
      </c>
      <c r="R43" s="61"/>
      <c r="S43" s="101"/>
      <c r="T43" s="33"/>
    </row>
    <row r="44" spans="1:20" s="86" customFormat="1" ht="24.75" customHeight="1">
      <c r="A44" s="82">
        <v>312</v>
      </c>
      <c r="B44" s="88" t="s">
        <v>6</v>
      </c>
      <c r="C44" s="61">
        <v>42400</v>
      </c>
      <c r="D44" s="29">
        <v>17050</v>
      </c>
      <c r="E44" s="29">
        <v>11750</v>
      </c>
      <c r="F44" s="61">
        <v>0</v>
      </c>
      <c r="G44" s="29">
        <v>13600</v>
      </c>
      <c r="H44" s="61">
        <v>0</v>
      </c>
      <c r="I44" s="29"/>
      <c r="J44" s="61">
        <v>0</v>
      </c>
      <c r="K44" s="29" t="e">
        <f>SUM(#REF!)</f>
        <v>#REF!</v>
      </c>
      <c r="L44" s="29" t="e">
        <f>SUM(#REF!)</f>
        <v>#REF!</v>
      </c>
      <c r="M44" s="29" t="e">
        <f>SUM(#REF!)</f>
        <v>#REF!</v>
      </c>
      <c r="N44" s="29" t="e">
        <f>SUM(#REF!)</f>
        <v>#REF!</v>
      </c>
      <c r="O44" s="29"/>
      <c r="P44" s="61">
        <v>0</v>
      </c>
      <c r="Q44" s="61">
        <v>0</v>
      </c>
      <c r="R44" s="103"/>
      <c r="S44" s="101"/>
      <c r="T44" s="33"/>
    </row>
    <row r="45" spans="1:20" s="86" customFormat="1" ht="24.75" customHeight="1">
      <c r="A45" s="82">
        <v>313</v>
      </c>
      <c r="B45" s="88" t="s">
        <v>16</v>
      </c>
      <c r="C45" s="61">
        <v>109300</v>
      </c>
      <c r="D45" s="29">
        <v>51400</v>
      </c>
      <c r="E45" s="29">
        <v>35900</v>
      </c>
      <c r="F45" s="61">
        <v>0</v>
      </c>
      <c r="G45" s="29">
        <v>22000</v>
      </c>
      <c r="H45" s="61">
        <v>0</v>
      </c>
      <c r="I45" s="29"/>
      <c r="J45" s="61">
        <v>0</v>
      </c>
      <c r="K45" s="29" t="e">
        <f>SUM(#REF!)</f>
        <v>#REF!</v>
      </c>
      <c r="L45" s="29" t="e">
        <f>SUM(#REF!)</f>
        <v>#REF!</v>
      </c>
      <c r="M45" s="29" t="e">
        <f>SUM(#REF!)</f>
        <v>#REF!</v>
      </c>
      <c r="N45" s="29" t="e">
        <f>SUM(#REF!)</f>
        <v>#REF!</v>
      </c>
      <c r="O45" s="29"/>
      <c r="P45" s="61">
        <v>0</v>
      </c>
      <c r="Q45" s="61">
        <v>0</v>
      </c>
      <c r="R45" s="103"/>
      <c r="S45" s="101"/>
      <c r="T45" s="33"/>
    </row>
    <row r="46" spans="1:20" s="39" customFormat="1" ht="24.75" customHeight="1">
      <c r="A46" s="73">
        <v>32</v>
      </c>
      <c r="B46" s="74" t="s">
        <v>17</v>
      </c>
      <c r="C46" s="61">
        <v>747000</v>
      </c>
      <c r="D46" s="61">
        <v>7800</v>
      </c>
      <c r="E46" s="61">
        <v>676000</v>
      </c>
      <c r="F46" s="61">
        <v>0</v>
      </c>
      <c r="G46" s="61">
        <v>63200</v>
      </c>
      <c r="H46" s="61">
        <v>0</v>
      </c>
      <c r="I46" s="61"/>
      <c r="J46" s="61">
        <v>0</v>
      </c>
      <c r="K46" s="61" t="e">
        <f>K47+K48+K49</f>
        <v>#REF!</v>
      </c>
      <c r="L46" s="61" t="e">
        <f>L47+L48+L49</f>
        <v>#REF!</v>
      </c>
      <c r="M46" s="61" t="e">
        <f>M47+M48+M49</f>
        <v>#REF!</v>
      </c>
      <c r="N46" s="61" t="e">
        <f>N47+N48+N49</f>
        <v>#REF!</v>
      </c>
      <c r="O46" s="61"/>
      <c r="P46" s="61">
        <v>0</v>
      </c>
      <c r="Q46" s="61">
        <v>0</v>
      </c>
      <c r="R46" s="61"/>
      <c r="S46" s="101">
        <v>850000</v>
      </c>
      <c r="T46" s="101">
        <v>870000</v>
      </c>
    </row>
    <row r="47" spans="1:20" s="39" customFormat="1" ht="24.75" customHeight="1">
      <c r="A47" s="73">
        <v>321</v>
      </c>
      <c r="B47" s="74" t="s">
        <v>18</v>
      </c>
      <c r="C47" s="61">
        <v>23000</v>
      </c>
      <c r="D47" s="61">
        <v>7800</v>
      </c>
      <c r="E47" s="61">
        <v>8000</v>
      </c>
      <c r="F47" s="61">
        <v>0</v>
      </c>
      <c r="G47" s="61">
        <v>7200</v>
      </c>
      <c r="H47" s="61">
        <v>0</v>
      </c>
      <c r="I47" s="61"/>
      <c r="J47" s="61">
        <v>0</v>
      </c>
      <c r="K47" s="61" t="e">
        <f>#REF!</f>
        <v>#REF!</v>
      </c>
      <c r="L47" s="61" t="e">
        <f>#REF!</f>
        <v>#REF!</v>
      </c>
      <c r="M47" s="61" t="e">
        <f>#REF!</f>
        <v>#REF!</v>
      </c>
      <c r="N47" s="61" t="e">
        <f>#REF!</f>
        <v>#REF!</v>
      </c>
      <c r="O47" s="61"/>
      <c r="P47" s="61">
        <v>0</v>
      </c>
      <c r="Q47" s="61">
        <v>0</v>
      </c>
      <c r="R47" s="61"/>
      <c r="S47" s="101"/>
      <c r="T47" s="33"/>
    </row>
    <row r="48" spans="1:20" s="86" customFormat="1" ht="24.75" customHeight="1">
      <c r="A48" s="82">
        <v>322</v>
      </c>
      <c r="B48" s="88" t="s">
        <v>19</v>
      </c>
      <c r="C48" s="99">
        <v>606000</v>
      </c>
      <c r="D48" s="99">
        <v>0</v>
      </c>
      <c r="E48" s="99">
        <v>570000</v>
      </c>
      <c r="F48" s="61">
        <v>0</v>
      </c>
      <c r="G48" s="101">
        <v>36000</v>
      </c>
      <c r="H48" s="61">
        <v>0</v>
      </c>
      <c r="I48" s="61"/>
      <c r="J48" s="61">
        <v>0</v>
      </c>
      <c r="K48" s="61" t="e">
        <f>SUM(#REF!)</f>
        <v>#REF!</v>
      </c>
      <c r="L48" s="61" t="e">
        <f>SUM(#REF!)</f>
        <v>#REF!</v>
      </c>
      <c r="M48" s="61" t="e">
        <f>SUM(#REF!)</f>
        <v>#REF!</v>
      </c>
      <c r="N48" s="61" t="e">
        <f>SUM(#REF!)</f>
        <v>#REF!</v>
      </c>
      <c r="O48" s="61"/>
      <c r="P48" s="61">
        <v>0</v>
      </c>
      <c r="Q48" s="61">
        <v>0</v>
      </c>
      <c r="R48" s="61"/>
      <c r="S48" s="101"/>
      <c r="T48" s="101"/>
    </row>
    <row r="49" spans="1:20" s="86" customFormat="1" ht="24.75" customHeight="1">
      <c r="A49" s="82">
        <v>323</v>
      </c>
      <c r="B49" s="88" t="s">
        <v>20</v>
      </c>
      <c r="C49" s="29">
        <v>118000</v>
      </c>
      <c r="D49" s="29">
        <v>0</v>
      </c>
      <c r="E49" s="29">
        <v>98000</v>
      </c>
      <c r="F49" s="61">
        <v>0</v>
      </c>
      <c r="G49" s="29">
        <v>20000</v>
      </c>
      <c r="H49" s="61">
        <v>0</v>
      </c>
      <c r="I49" s="29"/>
      <c r="J49" s="61">
        <v>0</v>
      </c>
      <c r="K49" s="29" t="e">
        <f>SUM(#REF!)</f>
        <v>#REF!</v>
      </c>
      <c r="L49" s="29" t="e">
        <f>SUM(#REF!)</f>
        <v>#REF!</v>
      </c>
      <c r="M49" s="29" t="e">
        <f>SUM(#REF!)</f>
        <v>#REF!</v>
      </c>
      <c r="N49" s="29" t="e">
        <f>SUM(#REF!)</f>
        <v>#REF!</v>
      </c>
      <c r="O49" s="29"/>
      <c r="P49" s="61">
        <v>0</v>
      </c>
      <c r="Q49" s="61">
        <v>0</v>
      </c>
      <c r="R49" s="29"/>
      <c r="S49" s="101"/>
      <c r="T49" s="33"/>
    </row>
    <row r="50" spans="1:20" s="86" customFormat="1" ht="24.75" customHeight="1">
      <c r="A50" s="82">
        <v>42</v>
      </c>
      <c r="B50" s="83" t="s">
        <v>25</v>
      </c>
      <c r="C50" s="61">
        <v>58000</v>
      </c>
      <c r="D50" s="61">
        <v>0</v>
      </c>
      <c r="E50" s="61">
        <v>41000</v>
      </c>
      <c r="F50" s="61">
        <v>0</v>
      </c>
      <c r="G50" s="61">
        <v>17000</v>
      </c>
      <c r="H50" s="61">
        <v>0</v>
      </c>
      <c r="I50" s="61"/>
      <c r="J50" s="61">
        <v>0</v>
      </c>
      <c r="K50" s="61" t="e">
        <f>K51+K52</f>
        <v>#REF!</v>
      </c>
      <c r="L50" s="61" t="e">
        <f>L51+L52</f>
        <v>#REF!</v>
      </c>
      <c r="M50" s="61" t="e">
        <f>M51+M52</f>
        <v>#REF!</v>
      </c>
      <c r="N50" s="61" t="e">
        <f>N51+N52</f>
        <v>#REF!</v>
      </c>
      <c r="O50" s="61"/>
      <c r="P50" s="61">
        <v>0</v>
      </c>
      <c r="Q50" s="61">
        <v>0</v>
      </c>
      <c r="R50" s="61"/>
      <c r="S50" s="101">
        <v>70000</v>
      </c>
      <c r="T50" s="101">
        <v>73000</v>
      </c>
    </row>
    <row r="51" spans="1:20" s="86" customFormat="1" ht="24.75" customHeight="1">
      <c r="A51" s="82">
        <v>422</v>
      </c>
      <c r="B51" s="83" t="s">
        <v>26</v>
      </c>
      <c r="C51" s="61">
        <v>51000</v>
      </c>
      <c r="D51" s="61">
        <v>0</v>
      </c>
      <c r="E51" s="61">
        <v>36000</v>
      </c>
      <c r="F51" s="61">
        <v>0</v>
      </c>
      <c r="G51" s="61">
        <v>15000</v>
      </c>
      <c r="H51" s="61">
        <v>0</v>
      </c>
      <c r="I51" s="61"/>
      <c r="J51" s="61">
        <v>0</v>
      </c>
      <c r="K51" s="61" t="e">
        <f>SUM(#REF!)</f>
        <v>#REF!</v>
      </c>
      <c r="L51" s="61" t="e">
        <f>SUM(#REF!)</f>
        <v>#REF!</v>
      </c>
      <c r="M51" s="61" t="e">
        <f>SUM(#REF!)</f>
        <v>#REF!</v>
      </c>
      <c r="N51" s="61" t="e">
        <f>SUM(#REF!)</f>
        <v>#REF!</v>
      </c>
      <c r="O51" s="61"/>
      <c r="P51" s="61">
        <v>0</v>
      </c>
      <c r="Q51" s="61">
        <v>0</v>
      </c>
      <c r="R51" s="99"/>
      <c r="S51" s="101"/>
      <c r="T51" s="33"/>
    </row>
    <row r="52" spans="1:20" s="86" customFormat="1" ht="24.75" customHeight="1" thickBot="1">
      <c r="A52" s="82">
        <v>426</v>
      </c>
      <c r="B52" s="83" t="s">
        <v>27</v>
      </c>
      <c r="C52" s="61">
        <v>7000</v>
      </c>
      <c r="D52" s="61">
        <v>0</v>
      </c>
      <c r="E52" s="61">
        <v>5000</v>
      </c>
      <c r="F52" s="61">
        <v>0</v>
      </c>
      <c r="G52" s="61">
        <v>2000</v>
      </c>
      <c r="H52" s="61">
        <v>0</v>
      </c>
      <c r="I52" s="61"/>
      <c r="J52" s="61">
        <v>0</v>
      </c>
      <c r="K52" s="61" t="e">
        <f>#REF!</f>
        <v>#REF!</v>
      </c>
      <c r="L52" s="61" t="e">
        <f>#REF!</f>
        <v>#REF!</v>
      </c>
      <c r="M52" s="61" t="e">
        <f>#REF!</f>
        <v>#REF!</v>
      </c>
      <c r="N52" s="61" t="e">
        <f>#REF!</f>
        <v>#REF!</v>
      </c>
      <c r="O52" s="61"/>
      <c r="P52" s="61">
        <v>0</v>
      </c>
      <c r="Q52" s="61">
        <v>0</v>
      </c>
      <c r="R52" s="61"/>
      <c r="S52" s="101"/>
      <c r="T52" s="33"/>
    </row>
    <row r="53" spans="1:20" ht="24.75" customHeight="1" thickBot="1">
      <c r="A53" s="297" t="s">
        <v>14</v>
      </c>
      <c r="B53" s="298"/>
      <c r="C53" s="36">
        <f aca="true" t="shared" si="0" ref="C53:H53">C42+C46+C50</f>
        <v>1583700</v>
      </c>
      <c r="D53" s="36">
        <f t="shared" si="0"/>
        <v>375250</v>
      </c>
      <c r="E53" s="36">
        <f t="shared" si="0"/>
        <v>972650</v>
      </c>
      <c r="F53" s="36">
        <f t="shared" si="0"/>
        <v>0</v>
      </c>
      <c r="G53" s="36">
        <f t="shared" si="0"/>
        <v>235800</v>
      </c>
      <c r="H53" s="36">
        <f t="shared" si="0"/>
        <v>0</v>
      </c>
      <c r="I53" s="36"/>
      <c r="J53" s="36">
        <f>J42+J46+J50</f>
        <v>0</v>
      </c>
      <c r="K53" s="36" t="e">
        <f>K42+K46+K50</f>
        <v>#REF!</v>
      </c>
      <c r="L53" s="36" t="e">
        <f>L42+L46+L50</f>
        <v>#REF!</v>
      </c>
      <c r="M53" s="36" t="e">
        <f>M42+M46+M50</f>
        <v>#REF!</v>
      </c>
      <c r="N53" s="36" t="e">
        <f>N42+N46+N50</f>
        <v>#REF!</v>
      </c>
      <c r="O53" s="36"/>
      <c r="P53" s="36">
        <f>P42+P46+P50</f>
        <v>0</v>
      </c>
      <c r="Q53" s="36">
        <f>Q42+Q46+Q50</f>
        <v>0</v>
      </c>
      <c r="R53" s="36"/>
      <c r="S53" s="36">
        <f>SUM(S42:S52)</f>
        <v>1720000</v>
      </c>
      <c r="T53" s="32">
        <f>T42+T46+T50</f>
        <v>1768000</v>
      </c>
    </row>
    <row r="54" spans="1:18" ht="15.75">
      <c r="A54" s="93"/>
      <c r="B54" s="9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9.5" thickBot="1">
      <c r="A55" s="104" t="s">
        <v>104</v>
      </c>
      <c r="B55" s="105"/>
      <c r="C55" s="10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 t="s">
        <v>4</v>
      </c>
      <c r="R55" s="35"/>
    </row>
    <row r="56" spans="1:20" ht="93" customHeight="1">
      <c r="A56" s="268" t="s">
        <v>10</v>
      </c>
      <c r="B56" s="282" t="s">
        <v>3</v>
      </c>
      <c r="C56" s="66" t="s">
        <v>125</v>
      </c>
      <c r="D56" s="98" t="s">
        <v>7</v>
      </c>
      <c r="E56" s="98" t="s">
        <v>35</v>
      </c>
      <c r="F56" s="97" t="s">
        <v>55</v>
      </c>
      <c r="G56" s="98" t="s">
        <v>56</v>
      </c>
      <c r="H56" s="98" t="s">
        <v>41</v>
      </c>
      <c r="I56" s="98" t="s">
        <v>75</v>
      </c>
      <c r="J56" s="98" t="s">
        <v>40</v>
      </c>
      <c r="K56" s="98"/>
      <c r="L56" s="98"/>
      <c r="M56" s="98"/>
      <c r="N56" s="98"/>
      <c r="O56" s="98" t="s">
        <v>74</v>
      </c>
      <c r="P56" s="98" t="s">
        <v>42</v>
      </c>
      <c r="Q56" s="109" t="s">
        <v>62</v>
      </c>
      <c r="R56" s="98" t="s">
        <v>105</v>
      </c>
      <c r="S56" s="72" t="s">
        <v>112</v>
      </c>
      <c r="T56" s="72" t="s">
        <v>120</v>
      </c>
    </row>
    <row r="57" spans="1:20" s="86" customFormat="1" ht="19.5" customHeight="1">
      <c r="A57" s="269">
        <v>31</v>
      </c>
      <c r="B57" s="283" t="s">
        <v>22</v>
      </c>
      <c r="C57" s="112">
        <v>286800</v>
      </c>
      <c r="D57" s="26">
        <v>0</v>
      </c>
      <c r="E57" s="26">
        <v>37900</v>
      </c>
      <c r="F57" s="26">
        <v>100100</v>
      </c>
      <c r="G57" s="26">
        <v>65000</v>
      </c>
      <c r="H57" s="26">
        <v>0</v>
      </c>
      <c r="I57" s="26">
        <v>0</v>
      </c>
      <c r="J57" s="26">
        <v>73500</v>
      </c>
      <c r="K57" s="26" t="e">
        <f>K58+K60</f>
        <v>#REF!</v>
      </c>
      <c r="L57" s="26" t="e">
        <f>L58+L60</f>
        <v>#REF!</v>
      </c>
      <c r="M57" s="26" t="e">
        <f>M58+M60</f>
        <v>#REF!</v>
      </c>
      <c r="N57" s="26" t="e">
        <f>N58+N60</f>
        <v>#REF!</v>
      </c>
      <c r="O57" s="26">
        <v>10300</v>
      </c>
      <c r="P57" s="26">
        <v>0</v>
      </c>
      <c r="Q57" s="26">
        <v>0</v>
      </c>
      <c r="R57" s="26">
        <v>0</v>
      </c>
      <c r="S57" s="101">
        <v>310000</v>
      </c>
      <c r="T57" s="101">
        <v>320000</v>
      </c>
    </row>
    <row r="58" spans="1:20" s="86" customFormat="1" ht="19.5" customHeight="1">
      <c r="A58" s="270">
        <v>311</v>
      </c>
      <c r="B58" s="284" t="s">
        <v>15</v>
      </c>
      <c r="C58" s="27">
        <v>227600</v>
      </c>
      <c r="D58" s="27">
        <v>0</v>
      </c>
      <c r="E58" s="27">
        <v>30000</v>
      </c>
      <c r="F58" s="27">
        <v>81600</v>
      </c>
      <c r="G58" s="27">
        <v>50000</v>
      </c>
      <c r="H58" s="27">
        <v>0</v>
      </c>
      <c r="I58" s="27">
        <v>0</v>
      </c>
      <c r="J58" s="27">
        <v>60000</v>
      </c>
      <c r="K58" s="27" t="e">
        <f>#REF!</f>
        <v>#REF!</v>
      </c>
      <c r="L58" s="27" t="e">
        <f>#REF!</f>
        <v>#REF!</v>
      </c>
      <c r="M58" s="27" t="e">
        <f>#REF!</f>
        <v>#REF!</v>
      </c>
      <c r="N58" s="27" t="e">
        <f>#REF!</f>
        <v>#REF!</v>
      </c>
      <c r="O58" s="27">
        <v>6000</v>
      </c>
      <c r="P58" s="27">
        <v>0</v>
      </c>
      <c r="Q58" s="27">
        <v>0</v>
      </c>
      <c r="R58" s="27">
        <v>0</v>
      </c>
      <c r="S58" s="101"/>
      <c r="T58" s="101"/>
    </row>
    <row r="59" spans="1:20" s="102" customFormat="1" ht="19.5" customHeight="1">
      <c r="A59" s="82">
        <v>312</v>
      </c>
      <c r="B59" s="284" t="s">
        <v>6</v>
      </c>
      <c r="C59" s="27">
        <v>11800</v>
      </c>
      <c r="D59" s="27">
        <v>0</v>
      </c>
      <c r="E59" s="29">
        <v>2500</v>
      </c>
      <c r="F59" s="29">
        <v>2800</v>
      </c>
      <c r="G59" s="29">
        <v>3500</v>
      </c>
      <c r="H59" s="29">
        <v>0</v>
      </c>
      <c r="I59" s="29">
        <v>0</v>
      </c>
      <c r="J59" s="29">
        <v>0</v>
      </c>
      <c r="K59" s="28"/>
      <c r="L59" s="28"/>
      <c r="M59" s="28"/>
      <c r="N59" s="28"/>
      <c r="O59" s="29">
        <v>3000</v>
      </c>
      <c r="P59" s="29">
        <v>0</v>
      </c>
      <c r="Q59" s="29">
        <v>0</v>
      </c>
      <c r="R59" s="29">
        <v>0</v>
      </c>
      <c r="S59" s="101"/>
      <c r="T59" s="101"/>
    </row>
    <row r="60" spans="1:20" s="86" customFormat="1" ht="19.5" customHeight="1">
      <c r="A60" s="271">
        <v>313</v>
      </c>
      <c r="B60" s="285" t="s">
        <v>16</v>
      </c>
      <c r="C60" s="27">
        <v>47400</v>
      </c>
      <c r="D60" s="27">
        <v>0</v>
      </c>
      <c r="E60" s="30">
        <v>5400</v>
      </c>
      <c r="F60" s="30">
        <v>15700</v>
      </c>
      <c r="G60" s="30">
        <v>11500</v>
      </c>
      <c r="H60" s="30">
        <v>0</v>
      </c>
      <c r="I60" s="30">
        <v>0</v>
      </c>
      <c r="J60" s="30">
        <v>13500</v>
      </c>
      <c r="K60" s="30" t="e">
        <f>#REF!+#REF!</f>
        <v>#REF!</v>
      </c>
      <c r="L60" s="30" t="e">
        <f>#REF!+#REF!</f>
        <v>#REF!</v>
      </c>
      <c r="M60" s="30" t="e">
        <f>#REF!+#REF!</f>
        <v>#REF!</v>
      </c>
      <c r="N60" s="30" t="e">
        <f>#REF!+#REF!</f>
        <v>#REF!</v>
      </c>
      <c r="O60" s="30">
        <v>1300</v>
      </c>
      <c r="P60" s="30">
        <v>0</v>
      </c>
      <c r="Q60" s="30">
        <v>0</v>
      </c>
      <c r="R60" s="30">
        <v>0</v>
      </c>
      <c r="S60" s="101"/>
      <c r="T60" s="101"/>
    </row>
    <row r="61" spans="1:20" s="86" customFormat="1" ht="19.5" customHeight="1">
      <c r="A61" s="270">
        <v>32</v>
      </c>
      <c r="B61" s="286" t="s">
        <v>17</v>
      </c>
      <c r="C61" s="27">
        <v>1213200</v>
      </c>
      <c r="D61" s="27">
        <v>0</v>
      </c>
      <c r="E61" s="31">
        <v>531100</v>
      </c>
      <c r="F61" s="31">
        <v>38500</v>
      </c>
      <c r="G61" s="31">
        <v>63000</v>
      </c>
      <c r="H61" s="31">
        <v>140000</v>
      </c>
      <c r="I61" s="31">
        <v>57000</v>
      </c>
      <c r="J61" s="31">
        <v>269600</v>
      </c>
      <c r="K61" s="31" t="e">
        <f>K62+K63+K64+K65+K66</f>
        <v>#REF!</v>
      </c>
      <c r="L61" s="31" t="e">
        <f>L62+L63+L64+L65+L66</f>
        <v>#REF!</v>
      </c>
      <c r="M61" s="31" t="e">
        <f>M62+M63+M64+M65+M66</f>
        <v>#REF!</v>
      </c>
      <c r="N61" s="31" t="e">
        <f>N62+N63+N64+N65+N66</f>
        <v>#REF!</v>
      </c>
      <c r="O61" s="31">
        <v>47000</v>
      </c>
      <c r="P61" s="31">
        <v>10000</v>
      </c>
      <c r="Q61" s="31">
        <v>50000</v>
      </c>
      <c r="R61" s="31">
        <v>7000</v>
      </c>
      <c r="S61" s="101">
        <v>1250000</v>
      </c>
      <c r="T61" s="101">
        <v>1270000</v>
      </c>
    </row>
    <row r="62" spans="1:20" s="86" customFormat="1" ht="19.5" customHeight="1">
      <c r="A62" s="270">
        <v>321</v>
      </c>
      <c r="B62" s="286" t="s">
        <v>18</v>
      </c>
      <c r="C62" s="27">
        <v>139100</v>
      </c>
      <c r="D62" s="27">
        <v>0</v>
      </c>
      <c r="E62" s="27">
        <v>57600</v>
      </c>
      <c r="F62" s="27">
        <v>8500</v>
      </c>
      <c r="G62" s="27">
        <v>10500</v>
      </c>
      <c r="H62" s="27">
        <v>0</v>
      </c>
      <c r="I62" s="27">
        <v>17000</v>
      </c>
      <c r="J62" s="27">
        <v>37000</v>
      </c>
      <c r="K62" s="27" t="e">
        <f>#REF!+#REF!+#REF!+#REF!</f>
        <v>#REF!</v>
      </c>
      <c r="L62" s="27" t="e">
        <f>#REF!+#REF!+#REF!+#REF!</f>
        <v>#REF!</v>
      </c>
      <c r="M62" s="27" t="e">
        <f>#REF!+#REF!+#REF!+#REF!</f>
        <v>#REF!</v>
      </c>
      <c r="N62" s="27" t="e">
        <f>#REF!+#REF!+#REF!+#REF!</f>
        <v>#REF!</v>
      </c>
      <c r="O62" s="27">
        <v>3000</v>
      </c>
      <c r="P62" s="27">
        <v>3500</v>
      </c>
      <c r="Q62" s="27">
        <v>0</v>
      </c>
      <c r="R62" s="27">
        <v>2000</v>
      </c>
      <c r="S62" s="101"/>
      <c r="T62" s="101"/>
    </row>
    <row r="63" spans="1:20" s="86" customFormat="1" ht="19.5" customHeight="1">
      <c r="A63" s="270">
        <v>322</v>
      </c>
      <c r="B63" s="290" t="s">
        <v>23</v>
      </c>
      <c r="C63" s="27">
        <v>580900</v>
      </c>
      <c r="D63" s="27">
        <v>0</v>
      </c>
      <c r="E63" s="27">
        <v>253000</v>
      </c>
      <c r="F63" s="27">
        <v>30000</v>
      </c>
      <c r="G63" s="27">
        <v>36000</v>
      </c>
      <c r="H63" s="27">
        <v>140000</v>
      </c>
      <c r="I63" s="27">
        <v>10000</v>
      </c>
      <c r="J63" s="27">
        <v>66500</v>
      </c>
      <c r="K63" s="27" t="e">
        <f>SUM(#REF!)</f>
        <v>#REF!</v>
      </c>
      <c r="L63" s="27" t="e">
        <f>SUM(#REF!)</f>
        <v>#REF!</v>
      </c>
      <c r="M63" s="27" t="e">
        <f>SUM(#REF!)</f>
        <v>#REF!</v>
      </c>
      <c r="N63" s="27" t="e">
        <f>SUM(#REF!)</f>
        <v>#REF!</v>
      </c>
      <c r="O63" s="27">
        <v>42000</v>
      </c>
      <c r="P63" s="27">
        <v>1000</v>
      </c>
      <c r="Q63" s="27">
        <v>0</v>
      </c>
      <c r="R63" s="27">
        <v>2400</v>
      </c>
      <c r="S63" s="101"/>
      <c r="T63" s="101"/>
    </row>
    <row r="64" spans="1:20" ht="19.5" customHeight="1">
      <c r="A64" s="272">
        <v>323</v>
      </c>
      <c r="B64" s="287" t="s">
        <v>20</v>
      </c>
      <c r="C64" s="27">
        <v>380200</v>
      </c>
      <c r="D64" s="27">
        <v>0</v>
      </c>
      <c r="E64" s="99">
        <v>196000</v>
      </c>
      <c r="F64" s="27">
        <v>0</v>
      </c>
      <c r="G64" s="27">
        <v>15000</v>
      </c>
      <c r="H64" s="27">
        <v>0</v>
      </c>
      <c r="I64" s="27">
        <v>23000</v>
      </c>
      <c r="J64" s="99">
        <v>136100</v>
      </c>
      <c r="K64" s="27" t="e">
        <f>SUM(#REF!)</f>
        <v>#REF!</v>
      </c>
      <c r="L64" s="27" t="e">
        <f>SUM(#REF!)</f>
        <v>#REF!</v>
      </c>
      <c r="M64" s="27" t="e">
        <f>SUM(#REF!)</f>
        <v>#REF!</v>
      </c>
      <c r="N64" s="27" t="e">
        <f>SUM(#REF!)</f>
        <v>#REF!</v>
      </c>
      <c r="O64" s="27">
        <v>2000</v>
      </c>
      <c r="P64" s="99">
        <v>5500</v>
      </c>
      <c r="Q64" s="27">
        <v>0</v>
      </c>
      <c r="R64" s="99">
        <v>2600</v>
      </c>
      <c r="S64" s="101"/>
      <c r="T64" s="101"/>
    </row>
    <row r="65" spans="1:20" s="86" customFormat="1" ht="19.5" customHeight="1">
      <c r="A65" s="270">
        <v>324</v>
      </c>
      <c r="B65" s="284" t="s">
        <v>24</v>
      </c>
      <c r="C65" s="27">
        <v>55000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5000</v>
      </c>
      <c r="K65" s="27" t="e">
        <f>#REF!</f>
        <v>#REF!</v>
      </c>
      <c r="L65" s="27" t="e">
        <f>#REF!</f>
        <v>#REF!</v>
      </c>
      <c r="M65" s="27" t="e">
        <f>#REF!</f>
        <v>#REF!</v>
      </c>
      <c r="N65" s="27" t="e">
        <f>#REF!</f>
        <v>#REF!</v>
      </c>
      <c r="O65" s="27">
        <v>0</v>
      </c>
      <c r="P65" s="27">
        <v>0</v>
      </c>
      <c r="Q65" s="27">
        <v>50000</v>
      </c>
      <c r="R65" s="27">
        <v>0</v>
      </c>
      <c r="S65" s="101"/>
      <c r="T65" s="101"/>
    </row>
    <row r="66" spans="1:20" s="86" customFormat="1" ht="19.5" customHeight="1">
      <c r="A66" s="270">
        <v>329</v>
      </c>
      <c r="B66" s="284" t="s">
        <v>21</v>
      </c>
      <c r="C66" s="27">
        <v>58000</v>
      </c>
      <c r="D66" s="27">
        <v>0</v>
      </c>
      <c r="E66" s="27">
        <v>24500</v>
      </c>
      <c r="F66" s="27">
        <v>0</v>
      </c>
      <c r="G66" s="27">
        <v>1500</v>
      </c>
      <c r="H66" s="27">
        <v>0</v>
      </c>
      <c r="I66" s="27">
        <v>7000</v>
      </c>
      <c r="J66" s="27">
        <v>25000</v>
      </c>
      <c r="K66" s="27" t="e">
        <f>#REF!+#REF!+#REF!+#REF!+#REF!</f>
        <v>#REF!</v>
      </c>
      <c r="L66" s="27" t="e">
        <f>#REF!+#REF!+#REF!+#REF!+#REF!</f>
        <v>#REF!</v>
      </c>
      <c r="M66" s="27" t="e">
        <f>#REF!+#REF!+#REF!+#REF!+#REF!</f>
        <v>#REF!</v>
      </c>
      <c r="N66" s="27" t="e">
        <f>#REF!+#REF!+#REF!+#REF!+#REF!</f>
        <v>#REF!</v>
      </c>
      <c r="O66" s="27">
        <v>0</v>
      </c>
      <c r="P66" s="27">
        <v>0</v>
      </c>
      <c r="Q66" s="27">
        <v>0</v>
      </c>
      <c r="R66" s="27">
        <v>0</v>
      </c>
      <c r="S66" s="101"/>
      <c r="T66" s="101"/>
    </row>
    <row r="67" spans="1:20" s="86" customFormat="1" ht="19.5" customHeight="1">
      <c r="A67" s="270">
        <v>42</v>
      </c>
      <c r="B67" s="284" t="s">
        <v>25</v>
      </c>
      <c r="C67" s="27">
        <v>176000</v>
      </c>
      <c r="D67" s="27">
        <v>0</v>
      </c>
      <c r="E67" s="27">
        <v>128000</v>
      </c>
      <c r="F67" s="27">
        <v>0</v>
      </c>
      <c r="G67" s="27">
        <v>0</v>
      </c>
      <c r="H67" s="27">
        <v>45000</v>
      </c>
      <c r="I67" s="27">
        <v>0</v>
      </c>
      <c r="J67" s="27">
        <v>0</v>
      </c>
      <c r="K67" s="27" t="e">
        <f>K68</f>
        <v>#REF!</v>
      </c>
      <c r="L67" s="27" t="e">
        <f>L68</f>
        <v>#REF!</v>
      </c>
      <c r="M67" s="27" t="e">
        <f>M68</f>
        <v>#REF!</v>
      </c>
      <c r="N67" s="27" t="e">
        <f>N68</f>
        <v>#REF!</v>
      </c>
      <c r="O67" s="27">
        <v>3000</v>
      </c>
      <c r="P67" s="27">
        <v>0</v>
      </c>
      <c r="Q67" s="27">
        <v>0</v>
      </c>
      <c r="R67" s="27">
        <v>0</v>
      </c>
      <c r="S67" s="101">
        <v>260000</v>
      </c>
      <c r="T67" s="101">
        <v>280000</v>
      </c>
    </row>
    <row r="68" spans="1:20" s="86" customFormat="1" ht="19.5" customHeight="1" thickBot="1">
      <c r="A68" s="270">
        <v>422</v>
      </c>
      <c r="B68" s="284" t="s">
        <v>26</v>
      </c>
      <c r="C68" s="27">
        <v>176000</v>
      </c>
      <c r="D68" s="27">
        <v>0</v>
      </c>
      <c r="E68" s="27">
        <v>128000</v>
      </c>
      <c r="F68" s="27">
        <v>0</v>
      </c>
      <c r="G68" s="27">
        <v>0</v>
      </c>
      <c r="H68" s="27">
        <v>45000</v>
      </c>
      <c r="I68" s="27">
        <v>0</v>
      </c>
      <c r="J68" s="27">
        <v>0</v>
      </c>
      <c r="K68" s="27" t="e">
        <f>#REF!+#REF!+#REF!+#REF!</f>
        <v>#REF!</v>
      </c>
      <c r="L68" s="27" t="e">
        <f>#REF!+#REF!+#REF!+#REF!</f>
        <v>#REF!</v>
      </c>
      <c r="M68" s="27" t="e">
        <f>#REF!+#REF!+#REF!+#REF!</f>
        <v>#REF!</v>
      </c>
      <c r="N68" s="27" t="e">
        <f>#REF!+#REF!+#REF!+#REF!</f>
        <v>#REF!</v>
      </c>
      <c r="O68" s="27">
        <v>3000</v>
      </c>
      <c r="P68" s="27">
        <v>0</v>
      </c>
      <c r="Q68" s="27">
        <v>0</v>
      </c>
      <c r="R68" s="27">
        <v>0</v>
      </c>
      <c r="S68" s="101"/>
      <c r="T68" s="101"/>
    </row>
    <row r="69" spans="1:20" s="86" customFormat="1" ht="24.75" customHeight="1" thickBot="1">
      <c r="A69" s="273"/>
      <c r="B69" s="288" t="s">
        <v>11</v>
      </c>
      <c r="C69" s="274">
        <f>C67+C61+C57</f>
        <v>1676000</v>
      </c>
      <c r="D69" s="37">
        <f>D58+D59+D60+D61</f>
        <v>0</v>
      </c>
      <c r="E69" s="37">
        <f aca="true" t="shared" si="1" ref="E69:Q69">E67+E61+E57</f>
        <v>697000</v>
      </c>
      <c r="F69" s="37">
        <f t="shared" si="1"/>
        <v>138600</v>
      </c>
      <c r="G69" s="37">
        <f t="shared" si="1"/>
        <v>128000</v>
      </c>
      <c r="H69" s="37">
        <f t="shared" si="1"/>
        <v>185000</v>
      </c>
      <c r="I69" s="37">
        <f t="shared" si="1"/>
        <v>57000</v>
      </c>
      <c r="J69" s="37">
        <f t="shared" si="1"/>
        <v>343100</v>
      </c>
      <c r="K69" s="37" t="e">
        <f t="shared" si="1"/>
        <v>#REF!</v>
      </c>
      <c r="L69" s="37" t="e">
        <f t="shared" si="1"/>
        <v>#REF!</v>
      </c>
      <c r="M69" s="37" t="e">
        <f t="shared" si="1"/>
        <v>#REF!</v>
      </c>
      <c r="N69" s="37" t="e">
        <f t="shared" si="1"/>
        <v>#REF!</v>
      </c>
      <c r="O69" s="37">
        <f t="shared" si="1"/>
        <v>60300</v>
      </c>
      <c r="P69" s="37">
        <f t="shared" si="1"/>
        <v>10000</v>
      </c>
      <c r="Q69" s="37">
        <f t="shared" si="1"/>
        <v>50000</v>
      </c>
      <c r="R69" s="37">
        <f>R58+R59+R60+R61</f>
        <v>7000</v>
      </c>
      <c r="S69" s="34">
        <f>SUM(S57:S68)</f>
        <v>1820000</v>
      </c>
      <c r="T69" s="34">
        <f>T57+T61+T67</f>
        <v>1870000</v>
      </c>
    </row>
    <row r="70" spans="1:18" s="39" customFormat="1" ht="15.75">
      <c r="A70" s="121"/>
      <c r="B70" s="122"/>
      <c r="C70" s="35"/>
      <c r="D70" s="38"/>
      <c r="E70" s="35"/>
      <c r="F70" s="38"/>
      <c r="G70" s="38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4.25" customHeight="1">
      <c r="A71" s="93"/>
      <c r="B71" s="123"/>
      <c r="C71" s="55"/>
      <c r="D71" s="12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1" s="128" customFormat="1" ht="15">
      <c r="A72" s="125" t="s">
        <v>45</v>
      </c>
      <c r="B72" s="126"/>
      <c r="C72" s="126"/>
      <c r="D72" s="126"/>
      <c r="E72" s="127" t="s">
        <v>46</v>
      </c>
      <c r="F72" s="126"/>
      <c r="G72" s="126"/>
      <c r="H72" s="126"/>
      <c r="I72" s="126"/>
      <c r="J72" s="126"/>
      <c r="K72" s="126"/>
    </row>
    <row r="73" spans="1:4" s="128" customFormat="1" ht="14.25">
      <c r="A73" s="129"/>
      <c r="B73" s="130"/>
      <c r="D73" s="131"/>
    </row>
    <row r="74" spans="1:13" s="128" customFormat="1" ht="15.75" thickBot="1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M74" s="132"/>
    </row>
    <row r="75" spans="1:20" s="128" customFormat="1" ht="78.75">
      <c r="A75" s="133" t="s">
        <v>47</v>
      </c>
      <c r="B75" s="133" t="s">
        <v>3</v>
      </c>
      <c r="C75" s="66" t="s">
        <v>125</v>
      </c>
      <c r="D75" s="134" t="s">
        <v>48</v>
      </c>
      <c r="E75" s="98" t="s">
        <v>35</v>
      </c>
      <c r="F75" s="97" t="s">
        <v>55</v>
      </c>
      <c r="G75" s="98" t="s">
        <v>56</v>
      </c>
      <c r="H75" s="98" t="s">
        <v>117</v>
      </c>
      <c r="I75" s="98" t="s">
        <v>75</v>
      </c>
      <c r="J75" s="98" t="s">
        <v>40</v>
      </c>
      <c r="K75" s="134" t="s">
        <v>49</v>
      </c>
      <c r="L75" s="134" t="s">
        <v>50</v>
      </c>
      <c r="M75" s="134" t="s">
        <v>51</v>
      </c>
      <c r="N75" s="134" t="s">
        <v>52</v>
      </c>
      <c r="O75" s="98" t="s">
        <v>74</v>
      </c>
      <c r="P75" s="98" t="s">
        <v>42</v>
      </c>
      <c r="Q75" s="98" t="s">
        <v>62</v>
      </c>
      <c r="R75" s="98"/>
      <c r="S75" s="72" t="s">
        <v>112</v>
      </c>
      <c r="T75" s="72" t="s">
        <v>120</v>
      </c>
    </row>
    <row r="76" spans="1:20" s="128" customFormat="1" ht="24.75" customHeight="1">
      <c r="A76" s="135">
        <v>31</v>
      </c>
      <c r="B76" s="135" t="s">
        <v>15</v>
      </c>
      <c r="C76" s="136">
        <v>0</v>
      </c>
      <c r="D76" s="137">
        <v>0</v>
      </c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6"/>
      <c r="Q76" s="136"/>
      <c r="R76" s="136"/>
      <c r="S76" s="139"/>
      <c r="T76" s="139"/>
    </row>
    <row r="77" spans="1:20" s="128" customFormat="1" ht="24.75" customHeight="1">
      <c r="A77" s="140">
        <v>32</v>
      </c>
      <c r="B77" s="141" t="s">
        <v>53</v>
      </c>
      <c r="C77" s="142">
        <v>45000</v>
      </c>
      <c r="D77" s="137">
        <v>45000</v>
      </c>
      <c r="E77" s="137">
        <v>0</v>
      </c>
      <c r="F77" s="137">
        <v>0</v>
      </c>
      <c r="G77" s="137">
        <v>0</v>
      </c>
      <c r="H77" s="137">
        <v>0</v>
      </c>
      <c r="I77" s="137">
        <v>0</v>
      </c>
      <c r="J77" s="137">
        <v>0</v>
      </c>
      <c r="K77" s="137" t="e">
        <f>#REF!</f>
        <v>#REF!</v>
      </c>
      <c r="L77" s="137">
        <v>0</v>
      </c>
      <c r="M77" s="137">
        <v>0</v>
      </c>
      <c r="N77" s="137">
        <v>42417</v>
      </c>
      <c r="O77" s="137">
        <v>0</v>
      </c>
      <c r="P77" s="137">
        <v>0</v>
      </c>
      <c r="Q77" s="137">
        <v>0</v>
      </c>
      <c r="R77" s="143"/>
      <c r="S77" s="144">
        <v>52000</v>
      </c>
      <c r="T77" s="144">
        <v>55000</v>
      </c>
    </row>
    <row r="78" spans="1:20" s="128" customFormat="1" ht="24.75" customHeight="1">
      <c r="A78" s="145"/>
      <c r="B78" s="146" t="s">
        <v>54</v>
      </c>
      <c r="C78" s="147">
        <f>C77+C76</f>
        <v>45000</v>
      </c>
      <c r="D78" s="147">
        <f>D77+D76</f>
        <v>45000</v>
      </c>
      <c r="E78" s="147">
        <f aca="true" t="shared" si="2" ref="E78:L78">E77</f>
        <v>0</v>
      </c>
      <c r="F78" s="147">
        <f t="shared" si="2"/>
        <v>0</v>
      </c>
      <c r="G78" s="147">
        <f t="shared" si="2"/>
        <v>0</v>
      </c>
      <c r="H78" s="147">
        <f t="shared" si="2"/>
        <v>0</v>
      </c>
      <c r="I78" s="147">
        <f>I77</f>
        <v>0</v>
      </c>
      <c r="J78" s="147">
        <f t="shared" si="2"/>
        <v>0</v>
      </c>
      <c r="K78" s="147" t="e">
        <f t="shared" si="2"/>
        <v>#REF!</v>
      </c>
      <c r="L78" s="147">
        <f t="shared" si="2"/>
        <v>0</v>
      </c>
      <c r="M78" s="147">
        <f>M77</f>
        <v>0</v>
      </c>
      <c r="N78" s="147">
        <f>N77</f>
        <v>42417</v>
      </c>
      <c r="O78" s="147">
        <f>O77</f>
        <v>0</v>
      </c>
      <c r="P78" s="147">
        <f>P77</f>
        <v>0</v>
      </c>
      <c r="Q78" s="147">
        <f>Q77</f>
        <v>0</v>
      </c>
      <c r="R78" s="147"/>
      <c r="S78" s="147">
        <f>S77+S76</f>
        <v>52000</v>
      </c>
      <c r="T78" s="147">
        <f>T77+T76</f>
        <v>55000</v>
      </c>
    </row>
    <row r="79" spans="1:18" s="102" customFormat="1" ht="16.5" customHeight="1">
      <c r="A79" s="154"/>
      <c r="B79" s="155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s="102" customFormat="1" ht="16.5" customHeight="1">
      <c r="A80" s="154"/>
      <c r="B80" s="152" t="s">
        <v>63</v>
      </c>
      <c r="C80" s="156"/>
      <c r="D80" s="158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s="163" customFormat="1" ht="16.5" customHeight="1">
      <c r="A81" s="159"/>
      <c r="B81" s="160" t="s">
        <v>64</v>
      </c>
      <c r="C81" s="153">
        <v>13000</v>
      </c>
      <c r="D81" s="161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</row>
    <row r="82" spans="1:18" s="167" customFormat="1" ht="16.5" customHeight="1">
      <c r="A82" s="151"/>
      <c r="B82" s="164" t="s">
        <v>65</v>
      </c>
      <c r="C82" s="165">
        <v>32000</v>
      </c>
      <c r="D82" s="15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</row>
    <row r="83" spans="1:18" s="102" customFormat="1" ht="16.5" customHeight="1">
      <c r="A83" s="154"/>
      <c r="B83" s="168" t="s">
        <v>66</v>
      </c>
      <c r="C83" s="153">
        <f>SUM(C81:C82)</f>
        <v>45000</v>
      </c>
      <c r="D83" s="158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</row>
    <row r="84" spans="1:18" s="102" customFormat="1" ht="16.5" customHeight="1">
      <c r="A84" s="154"/>
      <c r="B84" s="168"/>
      <c r="C84" s="153"/>
      <c r="D84" s="158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</row>
    <row r="85" spans="1:18" s="102" customFormat="1" ht="16.5" customHeight="1">
      <c r="A85" s="154"/>
      <c r="B85" s="168"/>
      <c r="C85" s="153"/>
      <c r="D85" s="158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</row>
    <row r="86" spans="1:20" s="102" customFormat="1" ht="16.5" customHeight="1" thickBot="1">
      <c r="A86" s="104" t="s">
        <v>118</v>
      </c>
      <c r="B86" s="105"/>
      <c r="C86" s="10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 t="s">
        <v>4</v>
      </c>
      <c r="R86" s="35"/>
      <c r="S86" s="40"/>
      <c r="T86" s="40"/>
    </row>
    <row r="87" spans="1:20" s="102" customFormat="1" ht="81" customHeight="1" thickBot="1">
      <c r="A87" s="107" t="s">
        <v>10</v>
      </c>
      <c r="B87" s="108" t="s">
        <v>3</v>
      </c>
      <c r="C87" s="275" t="s">
        <v>125</v>
      </c>
      <c r="D87" s="98" t="s">
        <v>7</v>
      </c>
      <c r="E87" s="98" t="s">
        <v>35</v>
      </c>
      <c r="F87" s="97" t="s">
        <v>55</v>
      </c>
      <c r="G87" s="98" t="s">
        <v>56</v>
      </c>
      <c r="H87" s="98" t="s">
        <v>41</v>
      </c>
      <c r="I87" s="98" t="s">
        <v>75</v>
      </c>
      <c r="J87" s="98" t="s">
        <v>40</v>
      </c>
      <c r="K87" s="98"/>
      <c r="L87" s="98"/>
      <c r="M87" s="98"/>
      <c r="N87" s="98"/>
      <c r="O87" s="98" t="s">
        <v>119</v>
      </c>
      <c r="P87" s="98" t="s">
        <v>42</v>
      </c>
      <c r="Q87" s="109" t="s">
        <v>62</v>
      </c>
      <c r="R87" s="98" t="s">
        <v>105</v>
      </c>
      <c r="S87" s="72" t="s">
        <v>112</v>
      </c>
      <c r="T87" s="72" t="s">
        <v>120</v>
      </c>
    </row>
    <row r="88" spans="1:20" s="102" customFormat="1" ht="16.5" customHeight="1">
      <c r="A88" s="110">
        <v>31</v>
      </c>
      <c r="B88" s="111" t="s">
        <v>22</v>
      </c>
      <c r="C88" s="276">
        <v>0</v>
      </c>
      <c r="D88" s="26">
        <v>0</v>
      </c>
      <c r="E88" s="26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6" t="e">
        <f>K89+K91</f>
        <v>#REF!</v>
      </c>
      <c r="L88" s="26" t="e">
        <f>L89+L91</f>
        <v>#REF!</v>
      </c>
      <c r="M88" s="26" t="e">
        <f>M89+M91</f>
        <v>#REF!</v>
      </c>
      <c r="N88" s="26" t="e">
        <f>N89+N91</f>
        <v>#REF!</v>
      </c>
      <c r="O88" s="27">
        <v>0</v>
      </c>
      <c r="P88" s="27">
        <v>0</v>
      </c>
      <c r="Q88" s="27">
        <v>0</v>
      </c>
      <c r="R88" s="27">
        <v>0</v>
      </c>
      <c r="S88" s="101" t="s">
        <v>126</v>
      </c>
      <c r="T88" s="101">
        <v>42000</v>
      </c>
    </row>
    <row r="89" spans="1:20" s="86" customFormat="1" ht="16.5" customHeight="1">
      <c r="A89" s="113">
        <v>311</v>
      </c>
      <c r="B89" s="114" t="s">
        <v>15</v>
      </c>
      <c r="C89" s="277">
        <v>0</v>
      </c>
      <c r="D89" s="27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 t="e">
        <f>#REF!</f>
        <v>#REF!</v>
      </c>
      <c r="L89" s="27" t="e">
        <f>#REF!</f>
        <v>#REF!</v>
      </c>
      <c r="M89" s="27" t="e">
        <f>#REF!</f>
        <v>#REF!</v>
      </c>
      <c r="N89" s="27" t="e">
        <f>#REF!</f>
        <v>#REF!</v>
      </c>
      <c r="O89" s="27">
        <v>0</v>
      </c>
      <c r="P89" s="27">
        <v>0</v>
      </c>
      <c r="Q89" s="27">
        <v>0</v>
      </c>
      <c r="R89" s="27">
        <v>0</v>
      </c>
      <c r="S89" s="101"/>
      <c r="T89" s="101"/>
    </row>
    <row r="90" spans="1:20" s="102" customFormat="1" ht="16.5" customHeight="1">
      <c r="A90" s="82">
        <v>312</v>
      </c>
      <c r="B90" s="88" t="s">
        <v>6</v>
      </c>
      <c r="C90" s="277">
        <v>0</v>
      </c>
      <c r="D90" s="27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8"/>
      <c r="L90" s="28"/>
      <c r="M90" s="28"/>
      <c r="N90" s="28"/>
      <c r="O90" s="27">
        <v>0</v>
      </c>
      <c r="P90" s="27">
        <v>0</v>
      </c>
      <c r="Q90" s="27">
        <v>0</v>
      </c>
      <c r="R90" s="27">
        <v>0</v>
      </c>
      <c r="S90" s="101"/>
      <c r="T90" s="101"/>
    </row>
    <row r="91" spans="1:20" s="102" customFormat="1" ht="16.5" customHeight="1">
      <c r="A91" s="115">
        <v>313</v>
      </c>
      <c r="B91" s="116" t="s">
        <v>16</v>
      </c>
      <c r="C91" s="277">
        <v>0</v>
      </c>
      <c r="D91" s="27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27">
        <v>0</v>
      </c>
      <c r="P91" s="27">
        <v>0</v>
      </c>
      <c r="Q91" s="27">
        <v>0</v>
      </c>
      <c r="R91" s="27">
        <v>0</v>
      </c>
      <c r="S91" s="101"/>
      <c r="T91" s="101"/>
    </row>
    <row r="92" spans="1:20" s="86" customFormat="1" ht="16.5" customHeight="1">
      <c r="A92" s="113">
        <v>32</v>
      </c>
      <c r="B92" s="117" t="s">
        <v>17</v>
      </c>
      <c r="C92" s="277">
        <v>0</v>
      </c>
      <c r="D92" s="27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31" t="e">
        <f>K93+K94+K95+K96+K97</f>
        <v>#REF!</v>
      </c>
      <c r="L92" s="31" t="e">
        <f>L93+L94+L95+L96+L97</f>
        <v>#REF!</v>
      </c>
      <c r="M92" s="31" t="e">
        <f>M93+M94+M95+M96+M97</f>
        <v>#REF!</v>
      </c>
      <c r="N92" s="31" t="e">
        <f>N93+N94+N95+N96+N97</f>
        <v>#REF!</v>
      </c>
      <c r="O92" s="27">
        <v>0</v>
      </c>
      <c r="P92" s="27">
        <v>0</v>
      </c>
      <c r="Q92" s="27">
        <v>0</v>
      </c>
      <c r="R92" s="27">
        <v>0</v>
      </c>
      <c r="S92" s="101">
        <v>3600</v>
      </c>
      <c r="T92" s="101">
        <v>3600</v>
      </c>
    </row>
    <row r="93" spans="1:20" s="169" customFormat="1" ht="16.5" customHeight="1">
      <c r="A93" s="113">
        <v>321</v>
      </c>
      <c r="B93" s="117" t="s">
        <v>18</v>
      </c>
      <c r="C93" s="277">
        <v>0</v>
      </c>
      <c r="D93" s="27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 t="e">
        <f>#REF!+#REF!+#REF!+#REF!</f>
        <v>#REF!</v>
      </c>
      <c r="L93" s="27" t="e">
        <f>#REF!+#REF!+#REF!+#REF!</f>
        <v>#REF!</v>
      </c>
      <c r="M93" s="27" t="e">
        <f>#REF!+#REF!+#REF!+#REF!</f>
        <v>#REF!</v>
      </c>
      <c r="N93" s="27" t="e">
        <f>#REF!+#REF!+#REF!+#REF!</f>
        <v>#REF!</v>
      </c>
      <c r="O93" s="27">
        <v>0</v>
      </c>
      <c r="P93" s="27">
        <v>0</v>
      </c>
      <c r="Q93" s="27">
        <v>0</v>
      </c>
      <c r="R93" s="27">
        <v>0</v>
      </c>
      <c r="S93" s="101"/>
      <c r="T93" s="101"/>
    </row>
    <row r="94" spans="1:20" s="102" customFormat="1" ht="16.5" customHeight="1">
      <c r="A94" s="113">
        <v>322</v>
      </c>
      <c r="B94" s="291" t="s">
        <v>23</v>
      </c>
      <c r="C94" s="277">
        <v>0</v>
      </c>
      <c r="D94" s="27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 t="e">
        <f>SUM(#REF!)</f>
        <v>#REF!</v>
      </c>
      <c r="L94" s="27" t="e">
        <f>SUM(#REF!)</f>
        <v>#REF!</v>
      </c>
      <c r="M94" s="27" t="e">
        <f>SUM(#REF!)</f>
        <v>#REF!</v>
      </c>
      <c r="N94" s="27" t="e">
        <f>SUM(#REF!)</f>
        <v>#REF!</v>
      </c>
      <c r="O94" s="27">
        <v>0</v>
      </c>
      <c r="P94" s="27">
        <v>0</v>
      </c>
      <c r="Q94" s="27">
        <v>0</v>
      </c>
      <c r="R94" s="27">
        <v>0</v>
      </c>
      <c r="S94" s="101"/>
      <c r="T94" s="101"/>
    </row>
    <row r="95" spans="1:20" s="102" customFormat="1" ht="16.5" customHeight="1">
      <c r="A95" s="118">
        <v>323</v>
      </c>
      <c r="B95" s="119" t="s">
        <v>20</v>
      </c>
      <c r="C95" s="277">
        <v>0</v>
      </c>
      <c r="D95" s="27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 t="e">
        <f>SUM(#REF!)</f>
        <v>#REF!</v>
      </c>
      <c r="L95" s="27" t="e">
        <f>SUM(#REF!)</f>
        <v>#REF!</v>
      </c>
      <c r="M95" s="27" t="e">
        <f>SUM(#REF!)</f>
        <v>#REF!</v>
      </c>
      <c r="N95" s="27" t="e">
        <f>SUM(#REF!)</f>
        <v>#REF!</v>
      </c>
      <c r="O95" s="27">
        <v>0</v>
      </c>
      <c r="P95" s="27">
        <v>0</v>
      </c>
      <c r="Q95" s="27">
        <v>0</v>
      </c>
      <c r="R95" s="27">
        <v>0</v>
      </c>
      <c r="S95" s="101"/>
      <c r="T95" s="101"/>
    </row>
    <row r="96" spans="1:20" s="102" customFormat="1" ht="16.5" customHeight="1">
      <c r="A96" s="113">
        <v>324</v>
      </c>
      <c r="B96" s="114" t="s">
        <v>24</v>
      </c>
      <c r="C96" s="277">
        <v>0</v>
      </c>
      <c r="D96" s="27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 t="e">
        <f>#REF!</f>
        <v>#REF!</v>
      </c>
      <c r="L96" s="27" t="e">
        <f>#REF!</f>
        <v>#REF!</v>
      </c>
      <c r="M96" s="27" t="e">
        <f>#REF!</f>
        <v>#REF!</v>
      </c>
      <c r="N96" s="27" t="e">
        <f>#REF!</f>
        <v>#REF!</v>
      </c>
      <c r="O96" s="27">
        <v>0</v>
      </c>
      <c r="P96" s="27">
        <v>0</v>
      </c>
      <c r="Q96" s="27">
        <v>0</v>
      </c>
      <c r="R96" s="27">
        <v>0</v>
      </c>
      <c r="S96" s="101"/>
      <c r="T96" s="101"/>
    </row>
    <row r="97" spans="1:20" s="86" customFormat="1" ht="16.5" customHeight="1">
      <c r="A97" s="113">
        <v>329</v>
      </c>
      <c r="B97" s="114" t="s">
        <v>21</v>
      </c>
      <c r="C97" s="277">
        <v>0</v>
      </c>
      <c r="D97" s="27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 t="e">
        <f>#REF!+#REF!+#REF!+#REF!+#REF!</f>
        <v>#REF!</v>
      </c>
      <c r="L97" s="27" t="e">
        <f>#REF!+#REF!+#REF!+#REF!+#REF!</f>
        <v>#REF!</v>
      </c>
      <c r="M97" s="27" t="e">
        <f>#REF!+#REF!+#REF!+#REF!+#REF!</f>
        <v>#REF!</v>
      </c>
      <c r="N97" s="27" t="e">
        <f>#REF!+#REF!+#REF!+#REF!+#REF!</f>
        <v>#REF!</v>
      </c>
      <c r="O97" s="27">
        <v>0</v>
      </c>
      <c r="P97" s="27">
        <v>0</v>
      </c>
      <c r="Q97" s="27">
        <v>0</v>
      </c>
      <c r="R97" s="27">
        <v>0</v>
      </c>
      <c r="S97" s="101"/>
      <c r="T97" s="101"/>
    </row>
    <row r="98" spans="1:20" s="102" customFormat="1" ht="16.5" customHeight="1">
      <c r="A98" s="113">
        <v>42</v>
      </c>
      <c r="B98" s="114" t="s">
        <v>25</v>
      </c>
      <c r="C98" s="277">
        <v>0</v>
      </c>
      <c r="D98" s="27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 t="e">
        <f>K99</f>
        <v>#REF!</v>
      </c>
      <c r="L98" s="27" t="e">
        <f>L99</f>
        <v>#REF!</v>
      </c>
      <c r="M98" s="27" t="e">
        <f>M99</f>
        <v>#REF!</v>
      </c>
      <c r="N98" s="27" t="e">
        <f>N99</f>
        <v>#REF!</v>
      </c>
      <c r="O98" s="27">
        <v>0</v>
      </c>
      <c r="P98" s="27">
        <v>0</v>
      </c>
      <c r="Q98" s="27">
        <v>0</v>
      </c>
      <c r="R98" s="27">
        <v>0</v>
      </c>
      <c r="S98" s="101">
        <v>0</v>
      </c>
      <c r="T98" s="101">
        <v>0</v>
      </c>
    </row>
    <row r="99" spans="1:20" s="102" customFormat="1" ht="16.5" customHeight="1" thickBot="1">
      <c r="A99" s="113">
        <v>422</v>
      </c>
      <c r="B99" s="114" t="s">
        <v>26</v>
      </c>
      <c r="C99" s="277">
        <v>0</v>
      </c>
      <c r="D99" s="27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 t="e">
        <f>#REF!+#REF!+#REF!+#REF!</f>
        <v>#REF!</v>
      </c>
      <c r="L99" s="27" t="e">
        <f>#REF!+#REF!+#REF!+#REF!</f>
        <v>#REF!</v>
      </c>
      <c r="M99" s="27" t="e">
        <f>#REF!+#REF!+#REF!+#REF!</f>
        <v>#REF!</v>
      </c>
      <c r="N99" s="27" t="e">
        <f>#REF!+#REF!+#REF!+#REF!</f>
        <v>#REF!</v>
      </c>
      <c r="O99" s="27">
        <v>0</v>
      </c>
      <c r="P99" s="27">
        <v>0</v>
      </c>
      <c r="Q99" s="27">
        <v>0</v>
      </c>
      <c r="R99" s="27">
        <v>0</v>
      </c>
      <c r="S99" s="101"/>
      <c r="T99" s="101"/>
    </row>
    <row r="100" spans="1:20" s="86" customFormat="1" ht="16.5" customHeight="1" thickBot="1">
      <c r="A100" s="120"/>
      <c r="B100" s="292" t="s">
        <v>11</v>
      </c>
      <c r="C100" s="293">
        <f>C98+C92+C88</f>
        <v>0</v>
      </c>
      <c r="D100" s="274">
        <f>D89+D90+D91+D92</f>
        <v>0</v>
      </c>
      <c r="E100" s="37">
        <f aca="true" t="shared" si="3" ref="E100:Q100">E98+E92+E88</f>
        <v>0</v>
      </c>
      <c r="F100" s="37">
        <f t="shared" si="3"/>
        <v>0</v>
      </c>
      <c r="G100" s="37">
        <f t="shared" si="3"/>
        <v>0</v>
      </c>
      <c r="H100" s="37">
        <f t="shared" si="3"/>
        <v>0</v>
      </c>
      <c r="I100" s="37">
        <f t="shared" si="3"/>
        <v>0</v>
      </c>
      <c r="J100" s="37">
        <f t="shared" si="3"/>
        <v>0</v>
      </c>
      <c r="K100" s="37" t="e">
        <f t="shared" si="3"/>
        <v>#REF!</v>
      </c>
      <c r="L100" s="37" t="e">
        <f t="shared" si="3"/>
        <v>#REF!</v>
      </c>
      <c r="M100" s="37" t="e">
        <f t="shared" si="3"/>
        <v>#REF!</v>
      </c>
      <c r="N100" s="37" t="e">
        <f t="shared" si="3"/>
        <v>#REF!</v>
      </c>
      <c r="O100" s="37">
        <f t="shared" si="3"/>
        <v>0</v>
      </c>
      <c r="P100" s="37">
        <f t="shared" si="3"/>
        <v>0</v>
      </c>
      <c r="Q100" s="37">
        <f t="shared" si="3"/>
        <v>0</v>
      </c>
      <c r="R100" s="37">
        <f>R89+R90+R91+R92</f>
        <v>0</v>
      </c>
      <c r="S100" s="34">
        <f>SUM(S88:S99)</f>
        <v>3600</v>
      </c>
      <c r="T100" s="34">
        <f>T88+T92+T98</f>
        <v>45600</v>
      </c>
    </row>
    <row r="101" spans="1:4" s="86" customFormat="1" ht="16.5" customHeight="1">
      <c r="A101" s="173"/>
      <c r="B101" s="174"/>
      <c r="C101" s="153"/>
      <c r="D101" s="172"/>
    </row>
    <row r="102" spans="1:4" ht="15.75">
      <c r="A102" s="170"/>
      <c r="B102" s="171"/>
      <c r="C102" s="175"/>
      <c r="D102" s="172"/>
    </row>
    <row r="103" spans="1:20" ht="16.5">
      <c r="A103" s="148"/>
      <c r="B103" s="149" t="s">
        <v>132</v>
      </c>
      <c r="C103" s="150">
        <f aca="true" t="shared" si="4" ref="C103:J103">C78+C69+C53+C38+C100</f>
        <v>3985340</v>
      </c>
      <c r="D103" s="150">
        <f t="shared" si="4"/>
        <v>718090</v>
      </c>
      <c r="E103" s="150">
        <f t="shared" si="4"/>
        <v>1909450</v>
      </c>
      <c r="F103" s="150">
        <f t="shared" si="4"/>
        <v>268600</v>
      </c>
      <c r="G103" s="150">
        <f t="shared" si="4"/>
        <v>376800</v>
      </c>
      <c r="H103" s="150">
        <f t="shared" si="4"/>
        <v>185000</v>
      </c>
      <c r="I103" s="150">
        <f t="shared" si="4"/>
        <v>57000</v>
      </c>
      <c r="J103" s="150">
        <f t="shared" si="4"/>
        <v>343100</v>
      </c>
      <c r="K103" s="150" t="e">
        <f>K78+#REF!+#REF!+#REF!</f>
        <v>#REF!</v>
      </c>
      <c r="L103" s="150" t="e">
        <f>L78+#REF!+#REF!+#REF!</f>
        <v>#REF!</v>
      </c>
      <c r="M103" s="150" t="e">
        <f>M78+#REF!+#REF!+#REF!</f>
        <v>#REF!</v>
      </c>
      <c r="N103" s="150" t="e">
        <f>N78+#REF!+#REF!+#REF!</f>
        <v>#REF!</v>
      </c>
      <c r="O103" s="150">
        <f>O78+O69+O53+O38+O100</f>
        <v>60300</v>
      </c>
      <c r="P103" s="150">
        <f>P78+P69+P53+P38+P100</f>
        <v>10000</v>
      </c>
      <c r="Q103" s="150">
        <f>Q78+Q69+Q53+Q38+Q100</f>
        <v>50000</v>
      </c>
      <c r="R103" s="150">
        <f>R78+R69+R53+R38+R100</f>
        <v>7000</v>
      </c>
      <c r="S103" s="150">
        <f>S38+S53+S69+S78+S100</f>
        <v>4300100</v>
      </c>
      <c r="T103" s="150">
        <f>T78+T69+T53+T38+T100</f>
        <v>4464600</v>
      </c>
    </row>
    <row r="106" ht="18.75">
      <c r="A106" s="57" t="s">
        <v>133</v>
      </c>
    </row>
    <row r="107" spans="1:20" ht="47.25">
      <c r="A107" s="71" t="s">
        <v>10</v>
      </c>
      <c r="B107" s="71" t="s">
        <v>3</v>
      </c>
      <c r="C107" s="71" t="s">
        <v>125</v>
      </c>
      <c r="D107" s="278" t="s">
        <v>30</v>
      </c>
      <c r="E107" s="71" t="s">
        <v>32</v>
      </c>
      <c r="F107" s="71" t="s">
        <v>33</v>
      </c>
      <c r="G107" s="71" t="s">
        <v>36</v>
      </c>
      <c r="H107" s="279" t="s">
        <v>34</v>
      </c>
      <c r="I107" s="279"/>
      <c r="J107" s="98"/>
      <c r="K107" s="71"/>
      <c r="L107" s="71"/>
      <c r="M107" s="71"/>
      <c r="N107" s="280"/>
      <c r="O107" s="280"/>
      <c r="P107" s="71"/>
      <c r="Q107" s="71"/>
      <c r="R107" s="71"/>
      <c r="S107" s="98" t="s">
        <v>112</v>
      </c>
      <c r="T107" s="98" t="s">
        <v>120</v>
      </c>
    </row>
    <row r="108" spans="1:20" ht="18.75">
      <c r="A108" s="73">
        <v>32</v>
      </c>
      <c r="B108" s="74" t="s">
        <v>17</v>
      </c>
      <c r="C108" s="75">
        <v>576000</v>
      </c>
      <c r="D108" s="77">
        <v>0</v>
      </c>
      <c r="E108" s="75">
        <v>68000</v>
      </c>
      <c r="F108" s="75">
        <v>95000</v>
      </c>
      <c r="G108" s="75"/>
      <c r="H108" s="75">
        <v>413000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7">
        <v>580000</v>
      </c>
      <c r="T108" s="77">
        <v>590000</v>
      </c>
    </row>
    <row r="109" spans="1:20" ht="18.75">
      <c r="A109" s="73"/>
      <c r="B109" s="74"/>
      <c r="C109" s="75"/>
      <c r="D109" s="77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7"/>
      <c r="T109" s="78"/>
    </row>
    <row r="110" spans="1:20" ht="18.75">
      <c r="A110" s="82">
        <v>322</v>
      </c>
      <c r="B110" s="83" t="s">
        <v>23</v>
      </c>
      <c r="C110" s="75">
        <v>68000</v>
      </c>
      <c r="D110" s="84"/>
      <c r="E110" s="85">
        <v>68000</v>
      </c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75"/>
      <c r="Q110" s="75"/>
      <c r="R110" s="75"/>
      <c r="S110" s="77"/>
      <c r="T110" s="77"/>
    </row>
    <row r="111" spans="1:20" ht="18.75">
      <c r="A111" s="82">
        <v>323</v>
      </c>
      <c r="B111" s="87" t="s">
        <v>20</v>
      </c>
      <c r="C111" s="75">
        <v>508000</v>
      </c>
      <c r="D111" s="84"/>
      <c r="E111" s="85">
        <v>0</v>
      </c>
      <c r="F111" s="85">
        <v>95000</v>
      </c>
      <c r="G111" s="85">
        <v>413000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77"/>
      <c r="T111" s="77"/>
    </row>
    <row r="112" spans="1:20" ht="18.75">
      <c r="A112" s="82"/>
      <c r="B112" s="87"/>
      <c r="C112" s="75"/>
      <c r="D112" s="77"/>
      <c r="E112" s="85"/>
      <c r="F112" s="85"/>
      <c r="G112" s="85"/>
      <c r="H112" s="85"/>
      <c r="I112" s="85"/>
      <c r="J112" s="85"/>
      <c r="K112" s="85" t="e">
        <f>SUM(#REF!)</f>
        <v>#REF!</v>
      </c>
      <c r="L112" s="85" t="e">
        <f>SUM(#REF!)</f>
        <v>#REF!</v>
      </c>
      <c r="M112" s="85" t="e">
        <f>SUM(#REF!)</f>
        <v>#REF!</v>
      </c>
      <c r="N112" s="85" t="e">
        <f>SUM(#REF!)</f>
        <v>#REF!</v>
      </c>
      <c r="O112" s="85"/>
      <c r="P112" s="85"/>
      <c r="Q112" s="85"/>
      <c r="R112" s="85"/>
      <c r="S112" s="77"/>
      <c r="T112" s="78"/>
    </row>
    <row r="113" spans="1:20" ht="18.75">
      <c r="A113" s="82">
        <v>42</v>
      </c>
      <c r="B113" s="88" t="s">
        <v>134</v>
      </c>
      <c r="C113" s="75">
        <v>35000</v>
      </c>
      <c r="D113" s="77"/>
      <c r="E113" s="81"/>
      <c r="F113" s="81"/>
      <c r="G113" s="81"/>
      <c r="H113" s="99">
        <v>35000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77">
        <v>50000</v>
      </c>
      <c r="T113" s="78">
        <v>60000</v>
      </c>
    </row>
    <row r="114" spans="1:20" ht="18.75">
      <c r="A114" s="82">
        <v>422</v>
      </c>
      <c r="B114" s="88" t="s">
        <v>26</v>
      </c>
      <c r="C114" s="75">
        <v>35000</v>
      </c>
      <c r="D114" s="84"/>
      <c r="E114" s="81"/>
      <c r="F114" s="81"/>
      <c r="G114" s="81"/>
      <c r="H114" s="81">
        <v>35000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77"/>
      <c r="T114" s="78"/>
    </row>
    <row r="115" spans="1:20" ht="18.75">
      <c r="A115" s="82">
        <v>45</v>
      </c>
      <c r="B115" s="83" t="s">
        <v>28</v>
      </c>
      <c r="C115" s="75">
        <v>550000</v>
      </c>
      <c r="D115" s="77">
        <v>0</v>
      </c>
      <c r="E115" s="75"/>
      <c r="F115" s="75"/>
      <c r="G115" s="75"/>
      <c r="H115" s="75">
        <v>550000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7">
        <v>580000</v>
      </c>
      <c r="T115" s="78">
        <v>600000</v>
      </c>
    </row>
    <row r="116" spans="1:20" ht="19.5" thickBot="1">
      <c r="A116" s="82">
        <v>454</v>
      </c>
      <c r="B116" s="83" t="s">
        <v>29</v>
      </c>
      <c r="C116" s="75">
        <v>550000</v>
      </c>
      <c r="D116" s="77">
        <v>0</v>
      </c>
      <c r="E116" s="75"/>
      <c r="F116" s="75"/>
      <c r="G116" s="75"/>
      <c r="H116" s="75">
        <v>550000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7"/>
      <c r="T116" s="78"/>
    </row>
    <row r="117" spans="1:20" ht="19.5" thickBot="1">
      <c r="A117" s="89"/>
      <c r="B117" s="90" t="s">
        <v>37</v>
      </c>
      <c r="C117" s="91">
        <f>C115+C108+C113</f>
        <v>1161000</v>
      </c>
      <c r="D117" s="91">
        <f>D115+D108+D113</f>
        <v>0</v>
      </c>
      <c r="E117" s="91">
        <f>E115+E108</f>
        <v>68000</v>
      </c>
      <c r="F117" s="91">
        <f>F115+F108</f>
        <v>95000</v>
      </c>
      <c r="G117" s="91">
        <f>G115+G108</f>
        <v>0</v>
      </c>
      <c r="H117" s="91">
        <f>H108+H113+H115</f>
        <v>998000</v>
      </c>
      <c r="I117" s="91"/>
      <c r="J117" s="91">
        <f>J115+J108</f>
        <v>0</v>
      </c>
      <c r="K117" s="91">
        <f>K115+K108</f>
        <v>0</v>
      </c>
      <c r="L117" s="91">
        <f>L115+L108</f>
        <v>0</v>
      </c>
      <c r="M117" s="91">
        <f>M115+M108</f>
        <v>0</v>
      </c>
      <c r="N117" s="91">
        <f>N115+N108</f>
        <v>0</v>
      </c>
      <c r="O117" s="91"/>
      <c r="P117" s="91">
        <f>P115+P108</f>
        <v>0</v>
      </c>
      <c r="Q117" s="91">
        <f>Q115+Q108</f>
        <v>0</v>
      </c>
      <c r="R117" s="91"/>
      <c r="S117" s="91">
        <f>S115+S108+S113</f>
        <v>1210000</v>
      </c>
      <c r="T117" s="92">
        <f>T115+T108+T113</f>
        <v>1250000</v>
      </c>
    </row>
    <row r="121" spans="1:18" ht="19.5" thickBot="1">
      <c r="A121" s="104" t="s">
        <v>135</v>
      </c>
      <c r="B121" s="105"/>
      <c r="C121" s="106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 t="s">
        <v>4</v>
      </c>
      <c r="R121" s="35"/>
    </row>
    <row r="122" spans="1:20" ht="47.25">
      <c r="A122" s="268" t="s">
        <v>10</v>
      </c>
      <c r="B122" s="282" t="s">
        <v>3</v>
      </c>
      <c r="C122" s="281" t="s">
        <v>125</v>
      </c>
      <c r="D122" s="98" t="s">
        <v>136</v>
      </c>
      <c r="E122" s="98"/>
      <c r="F122" s="71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 t="s">
        <v>112</v>
      </c>
      <c r="T122" s="98" t="s">
        <v>120</v>
      </c>
    </row>
    <row r="123" spans="1:20" ht="18.75">
      <c r="A123" s="269">
        <v>31</v>
      </c>
      <c r="B123" s="283" t="s">
        <v>22</v>
      </c>
      <c r="C123" s="112">
        <v>6245000</v>
      </c>
      <c r="D123" s="26">
        <v>6245000</v>
      </c>
      <c r="E123" s="26"/>
      <c r="F123" s="26"/>
      <c r="G123" s="26"/>
      <c r="H123" s="26"/>
      <c r="I123" s="26"/>
      <c r="J123" s="26"/>
      <c r="K123" s="26" t="e">
        <f>K124+K126</f>
        <v>#REF!</v>
      </c>
      <c r="L123" s="26" t="e">
        <f>L124+L126</f>
        <v>#REF!</v>
      </c>
      <c r="M123" s="26" t="e">
        <f>M124+M126</f>
        <v>#REF!</v>
      </c>
      <c r="N123" s="26" t="e">
        <f>N124+N126</f>
        <v>#REF!</v>
      </c>
      <c r="O123" s="26"/>
      <c r="P123" s="26"/>
      <c r="Q123" s="26"/>
      <c r="R123" s="26"/>
      <c r="S123" s="101">
        <v>6300000</v>
      </c>
      <c r="T123" s="101">
        <v>6400000</v>
      </c>
    </row>
    <row r="124" spans="1:20" ht="18.75">
      <c r="A124" s="270">
        <v>311</v>
      </c>
      <c r="B124" s="284" t="s">
        <v>15</v>
      </c>
      <c r="C124" s="27">
        <v>5170000</v>
      </c>
      <c r="D124" s="27">
        <v>5170000</v>
      </c>
      <c r="E124" s="27"/>
      <c r="F124" s="27"/>
      <c r="G124" s="27"/>
      <c r="H124" s="27"/>
      <c r="I124" s="27"/>
      <c r="J124" s="27"/>
      <c r="K124" s="27" t="e">
        <f>#REF!</f>
        <v>#REF!</v>
      </c>
      <c r="L124" s="27" t="e">
        <f>#REF!</f>
        <v>#REF!</v>
      </c>
      <c r="M124" s="27" t="e">
        <f>#REF!</f>
        <v>#REF!</v>
      </c>
      <c r="N124" s="27" t="e">
        <f>#REF!</f>
        <v>#REF!</v>
      </c>
      <c r="O124" s="27"/>
      <c r="P124" s="27"/>
      <c r="Q124" s="27"/>
      <c r="R124" s="27"/>
      <c r="S124" s="101"/>
      <c r="T124" s="101"/>
    </row>
    <row r="125" spans="1:20" ht="18.75">
      <c r="A125" s="82">
        <v>312</v>
      </c>
      <c r="B125" s="284" t="s">
        <v>6</v>
      </c>
      <c r="C125" s="27">
        <v>180000</v>
      </c>
      <c r="D125" s="29">
        <v>180000</v>
      </c>
      <c r="E125" s="29"/>
      <c r="F125" s="29"/>
      <c r="G125" s="29"/>
      <c r="H125" s="29"/>
      <c r="I125" s="29"/>
      <c r="J125" s="29"/>
      <c r="K125" s="28"/>
      <c r="L125" s="28"/>
      <c r="M125" s="28"/>
      <c r="N125" s="28"/>
      <c r="O125" s="29"/>
      <c r="P125" s="29"/>
      <c r="Q125" s="29"/>
      <c r="R125" s="29"/>
      <c r="S125" s="101"/>
      <c r="T125" s="101"/>
    </row>
    <row r="126" spans="1:20" ht="18.75">
      <c r="A126" s="271">
        <v>313</v>
      </c>
      <c r="B126" s="285" t="s">
        <v>16</v>
      </c>
      <c r="C126" s="27">
        <v>895000</v>
      </c>
      <c r="D126" s="30">
        <v>895000</v>
      </c>
      <c r="E126" s="30"/>
      <c r="F126" s="30"/>
      <c r="G126" s="30"/>
      <c r="H126" s="30"/>
      <c r="I126" s="30"/>
      <c r="J126" s="30"/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/>
      <c r="P126" s="30"/>
      <c r="Q126" s="30"/>
      <c r="R126" s="30"/>
      <c r="S126" s="101"/>
      <c r="T126" s="101"/>
    </row>
    <row r="127" spans="1:20" ht="18.75">
      <c r="A127" s="270">
        <v>32</v>
      </c>
      <c r="B127" s="286" t="s">
        <v>17</v>
      </c>
      <c r="C127" s="27">
        <v>230000</v>
      </c>
      <c r="D127" s="31">
        <v>230000</v>
      </c>
      <c r="E127" s="31"/>
      <c r="F127" s="31"/>
      <c r="G127" s="31"/>
      <c r="H127" s="31"/>
      <c r="I127" s="31"/>
      <c r="J127" s="31"/>
      <c r="K127" s="31" t="e">
        <f>K128+#REF!+K129+#REF!+#REF!</f>
        <v>#REF!</v>
      </c>
      <c r="L127" s="31" t="e">
        <f>L128+#REF!+L129+#REF!+#REF!</f>
        <v>#REF!</v>
      </c>
      <c r="M127" s="31" t="e">
        <f>M128+#REF!+M129+#REF!+#REF!</f>
        <v>#REF!</v>
      </c>
      <c r="N127" s="31" t="e">
        <f>N128+#REF!+N129+#REF!+#REF!</f>
        <v>#REF!</v>
      </c>
      <c r="O127" s="31"/>
      <c r="P127" s="31"/>
      <c r="Q127" s="31"/>
      <c r="R127" s="31"/>
      <c r="S127" s="101">
        <v>250000</v>
      </c>
      <c r="T127" s="101">
        <v>300000</v>
      </c>
    </row>
    <row r="128" spans="1:20" ht="18.75">
      <c r="A128" s="270">
        <v>321</v>
      </c>
      <c r="B128" s="286" t="s">
        <v>18</v>
      </c>
      <c r="C128" s="27">
        <v>180000</v>
      </c>
      <c r="D128" s="27">
        <v>180000</v>
      </c>
      <c r="E128" s="27"/>
      <c r="F128" s="27"/>
      <c r="G128" s="27"/>
      <c r="H128" s="27"/>
      <c r="I128" s="27"/>
      <c r="J128" s="27"/>
      <c r="K128" s="27" t="e">
        <f>#REF!+#REF!+#REF!+#REF!</f>
        <v>#REF!</v>
      </c>
      <c r="L128" s="27" t="e">
        <f>#REF!+#REF!+#REF!+#REF!</f>
        <v>#REF!</v>
      </c>
      <c r="M128" s="27" t="e">
        <f>#REF!+#REF!+#REF!+#REF!</f>
        <v>#REF!</v>
      </c>
      <c r="N128" s="27" t="e">
        <f>#REF!+#REF!+#REF!+#REF!</f>
        <v>#REF!</v>
      </c>
      <c r="O128" s="27"/>
      <c r="P128" s="27"/>
      <c r="Q128" s="27"/>
      <c r="R128" s="27"/>
      <c r="S128" s="101"/>
      <c r="T128" s="101"/>
    </row>
    <row r="129" spans="1:20" ht="18.75">
      <c r="A129" s="272">
        <v>323</v>
      </c>
      <c r="B129" s="287" t="s">
        <v>20</v>
      </c>
      <c r="C129" s="27">
        <v>20000</v>
      </c>
      <c r="D129" s="99">
        <v>20000</v>
      </c>
      <c r="E129" s="99"/>
      <c r="F129" s="27"/>
      <c r="G129" s="27"/>
      <c r="H129" s="27"/>
      <c r="I129" s="27"/>
      <c r="J129" s="99"/>
      <c r="K129" s="27" t="e">
        <f>SUM(#REF!)</f>
        <v>#REF!</v>
      </c>
      <c r="L129" s="27" t="e">
        <f>SUM(#REF!)</f>
        <v>#REF!</v>
      </c>
      <c r="M129" s="27" t="e">
        <f>SUM(#REF!)</f>
        <v>#REF!</v>
      </c>
      <c r="N129" s="27" t="e">
        <f>SUM(#REF!)</f>
        <v>#REF!</v>
      </c>
      <c r="O129" s="27"/>
      <c r="P129" s="99"/>
      <c r="Q129" s="27"/>
      <c r="R129" s="99"/>
      <c r="S129" s="101"/>
      <c r="T129" s="101"/>
    </row>
    <row r="130" spans="1:20" ht="19.5" thickBot="1">
      <c r="A130" s="121">
        <v>329</v>
      </c>
      <c r="B130" s="287" t="s">
        <v>13</v>
      </c>
      <c r="C130" s="27">
        <v>30000</v>
      </c>
      <c r="D130" s="99">
        <v>30000</v>
      </c>
      <c r="E130" s="99"/>
      <c r="F130" s="27"/>
      <c r="G130" s="27"/>
      <c r="H130" s="27"/>
      <c r="I130" s="27"/>
      <c r="J130" s="99"/>
      <c r="K130" s="27"/>
      <c r="L130" s="27"/>
      <c r="M130" s="27"/>
      <c r="N130" s="27"/>
      <c r="O130" s="27"/>
      <c r="P130" s="99"/>
      <c r="Q130" s="27"/>
      <c r="R130" s="99"/>
      <c r="S130" s="101"/>
      <c r="T130" s="101"/>
    </row>
    <row r="131" spans="1:20" ht="19.5" thickBot="1">
      <c r="A131" s="273"/>
      <c r="B131" s="288" t="s">
        <v>11</v>
      </c>
      <c r="C131" s="274">
        <f>C123+C127</f>
        <v>6475000</v>
      </c>
      <c r="D131" s="37">
        <f>D123+D127</f>
        <v>6475000</v>
      </c>
      <c r="E131" s="37">
        <f>E123+E127</f>
        <v>0</v>
      </c>
      <c r="F131" s="37"/>
      <c r="G131" s="37"/>
      <c r="H131" s="37"/>
      <c r="I131" s="37"/>
      <c r="J131" s="37"/>
      <c r="K131" s="37" t="e">
        <f>#REF!+K127+K123</f>
        <v>#REF!</v>
      </c>
      <c r="L131" s="37" t="e">
        <f>#REF!+L127+L123</f>
        <v>#REF!</v>
      </c>
      <c r="M131" s="37" t="e">
        <f>#REF!+M127+M123</f>
        <v>#REF!</v>
      </c>
      <c r="N131" s="37" t="e">
        <f>#REF!+N127+N123</f>
        <v>#REF!</v>
      </c>
      <c r="O131" s="37">
        <f>O123+O127</f>
        <v>0</v>
      </c>
      <c r="P131" s="37"/>
      <c r="Q131" s="37"/>
      <c r="R131" s="37">
        <f>R124+R125+R126+R127</f>
        <v>0</v>
      </c>
      <c r="S131" s="34">
        <f>SUM(S123:S129)</f>
        <v>6550000</v>
      </c>
      <c r="T131" s="34">
        <f>SUM(T123:T129)</f>
        <v>6700000</v>
      </c>
    </row>
    <row r="134" ht="16.5" thickBot="1"/>
    <row r="135" spans="2:3" ht="29.25" customHeight="1" thickBot="1">
      <c r="B135" s="289" t="s">
        <v>139</v>
      </c>
      <c r="C135" s="32">
        <f>C38+C53+C69+C78+C100+C117+C131</f>
        <v>11621340</v>
      </c>
    </row>
    <row r="139" spans="2:8" ht="15.75">
      <c r="B139" s="80" t="s">
        <v>137</v>
      </c>
      <c r="H139" s="40" t="s">
        <v>138</v>
      </c>
    </row>
    <row r="140" spans="2:8" ht="15.75">
      <c r="B140" s="80" t="s">
        <v>140</v>
      </c>
      <c r="H140" s="40" t="s">
        <v>141</v>
      </c>
    </row>
  </sheetData>
  <sheetProtection/>
  <mergeCells count="8">
    <mergeCell ref="A1:Q1"/>
    <mergeCell ref="C27:Q27"/>
    <mergeCell ref="A53:B53"/>
    <mergeCell ref="A10:B10"/>
    <mergeCell ref="A11:B11"/>
    <mergeCell ref="A13:B13"/>
    <mergeCell ref="A14:B14"/>
    <mergeCell ref="A12:B12"/>
  </mergeCells>
  <printOptions gridLines="1"/>
  <pageMargins left="0" right="0" top="0.1968503937007874" bottom="0" header="0" footer="0"/>
  <pageSetup horizontalDpi="600" verticalDpi="600" orientation="landscape" paperSize="9" scale="57" r:id="rId1"/>
  <headerFooter alignWithMargins="0">
    <oddFooter>&amp;R&amp;P</oddFooter>
  </headerFooter>
  <rowBreaks count="4" manualBreakCount="4">
    <brk id="23" max="19" man="1"/>
    <brk id="53" max="19" man="1"/>
    <brk id="83" max="19" man="1"/>
    <brk id="10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zoomScale="75" zoomScaleNormal="75" zoomScalePageLayoutView="0" workbookViewId="0" topLeftCell="B15">
      <selection activeCell="B19" sqref="B19:I19"/>
    </sheetView>
  </sheetViews>
  <sheetFormatPr defaultColWidth="11.421875" defaultRowHeight="12.75"/>
  <cols>
    <col min="1" max="1" width="27.00390625" style="229" customWidth="1"/>
    <col min="2" max="2" width="14.7109375" style="229" customWidth="1"/>
    <col min="3" max="3" width="15.00390625" style="229" customWidth="1"/>
    <col min="4" max="4" width="17.57421875" style="263" customWidth="1"/>
    <col min="5" max="5" width="14.7109375" style="222" customWidth="1"/>
    <col min="6" max="6" width="13.421875" style="222" customWidth="1"/>
    <col min="7" max="9" width="17.57421875" style="222" customWidth="1"/>
    <col min="10" max="10" width="7.8515625" style="222" customWidth="1"/>
    <col min="11" max="11" width="14.28125" style="222" customWidth="1"/>
    <col min="12" max="12" width="7.8515625" style="222" customWidth="1"/>
    <col min="13" max="16384" width="11.421875" style="222" customWidth="1"/>
  </cols>
  <sheetData>
    <row r="1" spans="1:9" ht="24" customHeight="1">
      <c r="A1" s="306" t="s">
        <v>76</v>
      </c>
      <c r="B1" s="306"/>
      <c r="C1" s="306"/>
      <c r="D1" s="306"/>
      <c r="E1" s="306"/>
      <c r="F1" s="306"/>
      <c r="G1" s="306"/>
      <c r="H1" s="306"/>
      <c r="I1" s="306"/>
    </row>
    <row r="2" spans="1:9" s="177" customFormat="1" ht="13.5" thickBot="1">
      <c r="A2" s="176"/>
      <c r="I2" s="178" t="s">
        <v>4</v>
      </c>
    </row>
    <row r="3" spans="1:9" s="177" customFormat="1" ht="30.75" customHeight="1" thickBot="1">
      <c r="A3" s="179" t="s">
        <v>77</v>
      </c>
      <c r="B3" s="307">
        <v>2018</v>
      </c>
      <c r="C3" s="308"/>
      <c r="D3" s="308"/>
      <c r="E3" s="308"/>
      <c r="F3" s="308"/>
      <c r="G3" s="308"/>
      <c r="H3" s="308"/>
      <c r="I3" s="309"/>
    </row>
    <row r="4" spans="1:9" s="177" customFormat="1" ht="77.25" thickBot="1">
      <c r="A4" s="180" t="s">
        <v>78</v>
      </c>
      <c r="B4" s="181" t="s">
        <v>67</v>
      </c>
      <c r="C4" s="182" t="s">
        <v>42</v>
      </c>
      <c r="D4" s="182" t="s">
        <v>68</v>
      </c>
      <c r="E4" s="182" t="s">
        <v>12</v>
      </c>
      <c r="F4" s="182" t="s">
        <v>69</v>
      </c>
      <c r="G4" s="182" t="s">
        <v>8</v>
      </c>
      <c r="H4" s="183" t="s">
        <v>70</v>
      </c>
      <c r="I4" s="184" t="s">
        <v>79</v>
      </c>
    </row>
    <row r="5" spans="1:9" s="177" customFormat="1" ht="43.5" customHeight="1">
      <c r="A5" s="185" t="s">
        <v>80</v>
      </c>
      <c r="B5" s="205"/>
      <c r="C5" s="206"/>
      <c r="D5" s="207"/>
      <c r="E5" s="208">
        <v>343100</v>
      </c>
      <c r="F5" s="208"/>
      <c r="G5" s="209"/>
      <c r="H5" s="209"/>
      <c r="I5" s="210"/>
    </row>
    <row r="6" spans="1:9" s="177" customFormat="1" ht="39" customHeight="1">
      <c r="A6" s="192" t="s">
        <v>114</v>
      </c>
      <c r="B6" s="211"/>
      <c r="C6" s="212"/>
      <c r="D6" s="213"/>
      <c r="E6" s="214">
        <v>60300</v>
      </c>
      <c r="F6" s="214"/>
      <c r="G6" s="215"/>
      <c r="H6" s="215"/>
      <c r="I6" s="216"/>
    </row>
    <row r="7" spans="1:9" s="177" customFormat="1" ht="58.5" customHeight="1">
      <c r="A7" s="192" t="s">
        <v>108</v>
      </c>
      <c r="B7" s="211"/>
      <c r="C7" s="212"/>
      <c r="D7" s="213"/>
      <c r="E7" s="214">
        <v>680640</v>
      </c>
      <c r="F7" s="214"/>
      <c r="G7" s="215"/>
      <c r="H7" s="215"/>
      <c r="I7" s="216"/>
    </row>
    <row r="8" spans="1:9" s="177" customFormat="1" ht="54" customHeight="1">
      <c r="A8" s="192" t="s">
        <v>127</v>
      </c>
      <c r="B8" s="211"/>
      <c r="C8" s="212"/>
      <c r="D8" s="213"/>
      <c r="E8" s="214">
        <v>7000</v>
      </c>
      <c r="F8" s="214"/>
      <c r="G8" s="215"/>
      <c r="H8" s="215"/>
      <c r="I8" s="216"/>
    </row>
    <row r="9" spans="1:9" s="177" customFormat="1" ht="42" customHeight="1">
      <c r="A9" s="192" t="s">
        <v>81</v>
      </c>
      <c r="B9" s="211"/>
      <c r="C9" s="212"/>
      <c r="D9" s="213">
        <v>1669650</v>
      </c>
      <c r="E9" s="214"/>
      <c r="F9" s="214"/>
      <c r="G9" s="215"/>
      <c r="H9" s="215">
        <v>50000</v>
      </c>
      <c r="I9" s="216"/>
    </row>
    <row r="10" spans="1:9" s="177" customFormat="1" ht="43.5" customHeight="1">
      <c r="A10" s="192" t="s">
        <v>82</v>
      </c>
      <c r="B10" s="211"/>
      <c r="C10" s="212"/>
      <c r="D10" s="213"/>
      <c r="E10" s="214"/>
      <c r="F10" s="214"/>
      <c r="G10" s="215">
        <v>10000</v>
      </c>
      <c r="H10" s="215"/>
      <c r="I10" s="216"/>
    </row>
    <row r="11" spans="1:9" s="177" customFormat="1" ht="56.25" customHeight="1">
      <c r="A11" s="192" t="s">
        <v>115</v>
      </c>
      <c r="B11" s="211">
        <v>45000</v>
      </c>
      <c r="C11" s="212"/>
      <c r="D11" s="213"/>
      <c r="E11" s="214"/>
      <c r="F11" s="214"/>
      <c r="G11" s="215"/>
      <c r="H11" s="215"/>
      <c r="I11" s="216"/>
    </row>
    <row r="12" spans="1:9" s="177" customFormat="1" ht="45" customHeight="1">
      <c r="A12" s="192" t="s">
        <v>83</v>
      </c>
      <c r="B12" s="211"/>
      <c r="C12" s="212"/>
      <c r="D12" s="213">
        <v>47000</v>
      </c>
      <c r="E12" s="214"/>
      <c r="F12" s="214"/>
      <c r="G12" s="215"/>
      <c r="H12" s="215"/>
      <c r="I12" s="216"/>
    </row>
    <row r="13" spans="1:9" s="177" customFormat="1" ht="34.5" customHeight="1">
      <c r="A13" s="192" t="s">
        <v>84</v>
      </c>
      <c r="B13" s="211"/>
      <c r="C13" s="211">
        <v>10000</v>
      </c>
      <c r="D13" s="213"/>
      <c r="E13" s="214"/>
      <c r="F13" s="214"/>
      <c r="G13" s="215"/>
      <c r="H13" s="215"/>
      <c r="I13" s="216"/>
    </row>
    <row r="14" spans="1:9" s="177" customFormat="1" ht="54" customHeight="1">
      <c r="A14" s="192" t="s">
        <v>85</v>
      </c>
      <c r="B14" s="212"/>
      <c r="C14" s="217"/>
      <c r="D14" s="217"/>
      <c r="E14" s="217"/>
      <c r="F14" s="217">
        <v>185000</v>
      </c>
      <c r="G14" s="218"/>
      <c r="H14" s="218"/>
      <c r="I14" s="219"/>
    </row>
    <row r="15" spans="1:9" s="177" customFormat="1" ht="42" customHeight="1">
      <c r="A15" s="192" t="s">
        <v>86</v>
      </c>
      <c r="B15" s="212">
        <v>375250</v>
      </c>
      <c r="C15" s="217"/>
      <c r="D15" s="217"/>
      <c r="E15" s="217"/>
      <c r="F15" s="217"/>
      <c r="G15" s="218"/>
      <c r="H15" s="218"/>
      <c r="I15" s="219"/>
    </row>
    <row r="16" spans="1:9" s="177" customFormat="1" ht="43.5" customHeight="1">
      <c r="A16" s="192" t="s">
        <v>106</v>
      </c>
      <c r="B16" s="212"/>
      <c r="C16" s="217"/>
      <c r="D16" s="217"/>
      <c r="E16" s="217">
        <v>138600</v>
      </c>
      <c r="F16" s="217"/>
      <c r="G16" s="218"/>
      <c r="H16" s="218"/>
      <c r="I16" s="219"/>
    </row>
    <row r="17" spans="1:9" s="177" customFormat="1" ht="36.75" customHeight="1" thickBot="1">
      <c r="A17" s="192" t="s">
        <v>107</v>
      </c>
      <c r="B17" s="212"/>
      <c r="C17" s="217"/>
      <c r="D17" s="217"/>
      <c r="E17" s="217">
        <v>363800</v>
      </c>
      <c r="F17" s="217"/>
      <c r="G17" s="218"/>
      <c r="H17" s="218"/>
      <c r="I17" s="219"/>
    </row>
    <row r="18" spans="1:9" s="177" customFormat="1" ht="30" customHeight="1" thickBot="1">
      <c r="A18" s="202" t="s">
        <v>71</v>
      </c>
      <c r="B18" s="220">
        <f aca="true" t="shared" si="0" ref="B18:I18">SUM(B5:B17)</f>
        <v>420250</v>
      </c>
      <c r="C18" s="220">
        <f t="shared" si="0"/>
        <v>10000</v>
      </c>
      <c r="D18" s="220">
        <f t="shared" si="0"/>
        <v>1716650</v>
      </c>
      <c r="E18" s="220">
        <f t="shared" si="0"/>
        <v>1593440</v>
      </c>
      <c r="F18" s="220">
        <f t="shared" si="0"/>
        <v>185000</v>
      </c>
      <c r="G18" s="220">
        <f t="shared" si="0"/>
        <v>10000</v>
      </c>
      <c r="H18" s="220">
        <f t="shared" si="0"/>
        <v>50000</v>
      </c>
      <c r="I18" s="221">
        <f t="shared" si="0"/>
        <v>0</v>
      </c>
    </row>
    <row r="19" spans="1:9" s="177" customFormat="1" ht="28.5" customHeight="1" thickBot="1">
      <c r="A19" s="202" t="s">
        <v>110</v>
      </c>
      <c r="B19" s="301">
        <f>B18+C18+D18+E18+F18+G18+H18</f>
        <v>3985340</v>
      </c>
      <c r="C19" s="302"/>
      <c r="D19" s="302"/>
      <c r="E19" s="302"/>
      <c r="F19" s="302"/>
      <c r="G19" s="302"/>
      <c r="H19" s="302"/>
      <c r="I19" s="303"/>
    </row>
    <row r="20" spans="1:9" ht="32.25" customHeight="1" thickBot="1">
      <c r="A20" s="223"/>
      <c r="B20" s="223"/>
      <c r="C20" s="223"/>
      <c r="D20" s="224"/>
      <c r="E20" s="225"/>
      <c r="I20" s="178"/>
    </row>
    <row r="21" spans="1:9" ht="24" customHeight="1" thickBot="1">
      <c r="A21" s="179" t="s">
        <v>77</v>
      </c>
      <c r="B21" s="307">
        <v>2019</v>
      </c>
      <c r="C21" s="308"/>
      <c r="D21" s="308"/>
      <c r="E21" s="308"/>
      <c r="F21" s="308"/>
      <c r="G21" s="308"/>
      <c r="H21" s="308"/>
      <c r="I21" s="309"/>
    </row>
    <row r="22" spans="1:9" ht="77.25" thickBot="1">
      <c r="A22" s="180" t="s">
        <v>88</v>
      </c>
      <c r="B22" s="226" t="s">
        <v>67</v>
      </c>
      <c r="C22" s="227" t="s">
        <v>42</v>
      </c>
      <c r="D22" s="227" t="s">
        <v>68</v>
      </c>
      <c r="E22" s="227" t="s">
        <v>12</v>
      </c>
      <c r="F22" s="227" t="s">
        <v>69</v>
      </c>
      <c r="G22" s="227" t="s">
        <v>8</v>
      </c>
      <c r="H22" s="183" t="s">
        <v>70</v>
      </c>
      <c r="I22" s="228" t="s">
        <v>79</v>
      </c>
    </row>
    <row r="23" spans="1:9" ht="46.5" customHeight="1">
      <c r="A23" s="185" t="s">
        <v>80</v>
      </c>
      <c r="B23" s="186"/>
      <c r="C23" s="187"/>
      <c r="D23" s="188"/>
      <c r="E23" s="189">
        <v>380000</v>
      </c>
      <c r="F23" s="189"/>
      <c r="G23" s="190"/>
      <c r="H23" s="190"/>
      <c r="I23" s="191"/>
    </row>
    <row r="24" spans="1:9" ht="33" customHeight="1">
      <c r="A24" s="192" t="s">
        <v>114</v>
      </c>
      <c r="B24" s="193"/>
      <c r="C24" s="194"/>
      <c r="D24" s="195"/>
      <c r="E24" s="196">
        <v>65000</v>
      </c>
      <c r="F24" s="196"/>
      <c r="G24" s="197"/>
      <c r="H24" s="197"/>
      <c r="I24" s="198"/>
    </row>
    <row r="25" spans="1:9" ht="65.25" customHeight="1">
      <c r="A25" s="192" t="s">
        <v>108</v>
      </c>
      <c r="B25" s="193"/>
      <c r="C25" s="194"/>
      <c r="D25" s="195"/>
      <c r="E25" s="196">
        <v>704500</v>
      </c>
      <c r="F25" s="196"/>
      <c r="G25" s="197"/>
      <c r="H25" s="197"/>
      <c r="I25" s="198"/>
    </row>
    <row r="26" spans="1:9" ht="45" customHeight="1">
      <c r="A26" s="192" t="s">
        <v>127</v>
      </c>
      <c r="B26" s="193"/>
      <c r="C26" s="194"/>
      <c r="D26" s="195"/>
      <c r="E26" s="196">
        <v>7000</v>
      </c>
      <c r="F26" s="196"/>
      <c r="G26" s="197"/>
      <c r="H26" s="197"/>
      <c r="I26" s="198"/>
    </row>
    <row r="27" spans="1:9" ht="37.5" customHeight="1">
      <c r="A27" s="192" t="s">
        <v>81</v>
      </c>
      <c r="B27" s="193"/>
      <c r="C27" s="194"/>
      <c r="D27" s="195">
        <v>1703400</v>
      </c>
      <c r="E27" s="196"/>
      <c r="F27" s="196"/>
      <c r="G27" s="197"/>
      <c r="H27" s="197">
        <v>50000</v>
      </c>
      <c r="I27" s="198"/>
    </row>
    <row r="28" spans="1:9" ht="42.75" customHeight="1">
      <c r="A28" s="192" t="s">
        <v>82</v>
      </c>
      <c r="B28" s="193"/>
      <c r="C28" s="194"/>
      <c r="D28" s="195"/>
      <c r="E28" s="196"/>
      <c r="F28" s="196"/>
      <c r="G28" s="197">
        <v>10000</v>
      </c>
      <c r="H28" s="197"/>
      <c r="I28" s="198"/>
    </row>
    <row r="29" spans="1:9" ht="57.75" customHeight="1">
      <c r="A29" s="192" t="s">
        <v>115</v>
      </c>
      <c r="B29" s="193">
        <v>52000</v>
      </c>
      <c r="C29" s="194"/>
      <c r="D29" s="195"/>
      <c r="E29" s="196"/>
      <c r="F29" s="196"/>
      <c r="G29" s="197"/>
      <c r="H29" s="197"/>
      <c r="I29" s="198"/>
    </row>
    <row r="30" spans="1:9" ht="44.25" customHeight="1">
      <c r="A30" s="192" t="s">
        <v>83</v>
      </c>
      <c r="B30" s="193"/>
      <c r="C30" s="194"/>
      <c r="D30" s="195">
        <v>50000</v>
      </c>
      <c r="E30" s="196"/>
      <c r="F30" s="196"/>
      <c r="G30" s="197"/>
      <c r="H30" s="197"/>
      <c r="I30" s="198"/>
    </row>
    <row r="31" spans="1:9" ht="33" customHeight="1">
      <c r="A31" s="192" t="s">
        <v>84</v>
      </c>
      <c r="B31" s="193"/>
      <c r="C31" s="193">
        <v>13000</v>
      </c>
      <c r="D31" s="195"/>
      <c r="E31" s="196"/>
      <c r="F31" s="196"/>
      <c r="G31" s="197"/>
      <c r="H31" s="197"/>
      <c r="I31" s="198"/>
    </row>
    <row r="32" spans="1:9" ht="45" customHeight="1">
      <c r="A32" s="192" t="s">
        <v>85</v>
      </c>
      <c r="B32" s="194"/>
      <c r="C32" s="199"/>
      <c r="D32" s="199"/>
      <c r="E32" s="199"/>
      <c r="F32" s="199">
        <v>265000</v>
      </c>
      <c r="G32" s="200"/>
      <c r="H32" s="200"/>
      <c r="I32" s="201"/>
    </row>
    <row r="33" spans="1:9" ht="47.25" customHeight="1">
      <c r="A33" s="192" t="s">
        <v>86</v>
      </c>
      <c r="B33" s="194">
        <v>410200</v>
      </c>
      <c r="C33" s="199"/>
      <c r="D33" s="199"/>
      <c r="E33" s="199"/>
      <c r="F33" s="199"/>
      <c r="G33" s="200"/>
      <c r="H33" s="200"/>
      <c r="I33" s="201"/>
    </row>
    <row r="34" spans="1:9" ht="48.75" customHeight="1">
      <c r="A34" s="192" t="s">
        <v>106</v>
      </c>
      <c r="B34" s="194"/>
      <c r="C34" s="199"/>
      <c r="D34" s="199"/>
      <c r="E34" s="199">
        <v>155000</v>
      </c>
      <c r="F34" s="199"/>
      <c r="G34" s="200"/>
      <c r="H34" s="200"/>
      <c r="I34" s="201"/>
    </row>
    <row r="35" spans="1:9" ht="33" customHeight="1" thickBot="1">
      <c r="A35" s="192" t="s">
        <v>107</v>
      </c>
      <c r="B35" s="194"/>
      <c r="C35" s="199"/>
      <c r="D35" s="199"/>
      <c r="E35" s="199">
        <v>435000</v>
      </c>
      <c r="F35" s="199"/>
      <c r="G35" s="200"/>
      <c r="H35" s="200"/>
      <c r="I35" s="201"/>
    </row>
    <row r="36" spans="1:9" s="177" customFormat="1" ht="30" customHeight="1" thickBot="1">
      <c r="A36" s="202" t="s">
        <v>71</v>
      </c>
      <c r="B36" s="203">
        <f aca="true" t="shared" si="1" ref="B36:I36">SUM(B23:B35)</f>
        <v>462200</v>
      </c>
      <c r="C36" s="203">
        <f t="shared" si="1"/>
        <v>13000</v>
      </c>
      <c r="D36" s="203">
        <f t="shared" si="1"/>
        <v>1753400</v>
      </c>
      <c r="E36" s="203">
        <f t="shared" si="1"/>
        <v>1746500</v>
      </c>
      <c r="F36" s="203">
        <f t="shared" si="1"/>
        <v>265000</v>
      </c>
      <c r="G36" s="203">
        <f t="shared" si="1"/>
        <v>10000</v>
      </c>
      <c r="H36" s="203">
        <f t="shared" si="1"/>
        <v>50000</v>
      </c>
      <c r="I36" s="204">
        <f t="shared" si="1"/>
        <v>0</v>
      </c>
    </row>
    <row r="37" spans="1:9" s="177" customFormat="1" ht="28.5" customHeight="1" thickBot="1">
      <c r="A37" s="202" t="s">
        <v>109</v>
      </c>
      <c r="B37" s="301">
        <f>B36+C36+D36+E36+F36+G36+H36</f>
        <v>4300100</v>
      </c>
      <c r="C37" s="302"/>
      <c r="D37" s="302"/>
      <c r="E37" s="302"/>
      <c r="F37" s="302"/>
      <c r="G37" s="302"/>
      <c r="H37" s="302"/>
      <c r="I37" s="303"/>
    </row>
    <row r="38" spans="4:5" ht="13.5" thickBot="1">
      <c r="D38" s="230"/>
      <c r="E38" s="231"/>
    </row>
    <row r="39" spans="1:9" ht="16.5" thickBot="1">
      <c r="A39" s="179" t="s">
        <v>77</v>
      </c>
      <c r="B39" s="307">
        <v>2020</v>
      </c>
      <c r="C39" s="308"/>
      <c r="D39" s="308"/>
      <c r="E39" s="308"/>
      <c r="F39" s="308"/>
      <c r="G39" s="308"/>
      <c r="H39" s="308"/>
      <c r="I39" s="309"/>
    </row>
    <row r="40" spans="1:9" ht="77.25" thickBot="1">
      <c r="A40" s="180" t="s">
        <v>88</v>
      </c>
      <c r="B40" s="226" t="s">
        <v>67</v>
      </c>
      <c r="C40" s="227" t="s">
        <v>42</v>
      </c>
      <c r="D40" s="227" t="s">
        <v>68</v>
      </c>
      <c r="E40" s="227" t="s">
        <v>12</v>
      </c>
      <c r="F40" s="227" t="s">
        <v>69</v>
      </c>
      <c r="G40" s="227" t="s">
        <v>8</v>
      </c>
      <c r="H40" s="183" t="s">
        <v>70</v>
      </c>
      <c r="I40" s="228" t="s">
        <v>79</v>
      </c>
    </row>
    <row r="41" spans="1:9" ht="46.5" customHeight="1">
      <c r="A41" s="185" t="s">
        <v>80</v>
      </c>
      <c r="B41" s="186"/>
      <c r="C41" s="187"/>
      <c r="D41" s="188"/>
      <c r="E41" s="189">
        <v>380000</v>
      </c>
      <c r="F41" s="189"/>
      <c r="G41" s="190"/>
      <c r="H41" s="190"/>
      <c r="I41" s="191"/>
    </row>
    <row r="42" spans="1:9" ht="34.5" customHeight="1">
      <c r="A42" s="192" t="s">
        <v>114</v>
      </c>
      <c r="B42" s="193"/>
      <c r="C42" s="194"/>
      <c r="D42" s="195"/>
      <c r="E42" s="196">
        <v>70000</v>
      </c>
      <c r="F42" s="196"/>
      <c r="G42" s="197"/>
      <c r="H42" s="197"/>
      <c r="I42" s="198"/>
    </row>
    <row r="43" spans="1:9" ht="69.75" customHeight="1">
      <c r="A43" s="192" t="s">
        <v>108</v>
      </c>
      <c r="B43" s="193"/>
      <c r="C43" s="194"/>
      <c r="D43" s="195"/>
      <c r="E43" s="196">
        <v>726000</v>
      </c>
      <c r="F43" s="196"/>
      <c r="G43" s="197"/>
      <c r="H43" s="197"/>
      <c r="I43" s="198"/>
    </row>
    <row r="44" spans="1:9" ht="48.75" customHeight="1">
      <c r="A44" s="192" t="s">
        <v>127</v>
      </c>
      <c r="B44" s="193"/>
      <c r="C44" s="194"/>
      <c r="D44" s="195"/>
      <c r="E44" s="196">
        <v>7000</v>
      </c>
      <c r="F44" s="196"/>
      <c r="G44" s="197"/>
      <c r="H44" s="197"/>
      <c r="I44" s="198"/>
    </row>
    <row r="45" spans="1:9" ht="33.75" customHeight="1">
      <c r="A45" s="192" t="s">
        <v>81</v>
      </c>
      <c r="B45" s="193"/>
      <c r="C45" s="194"/>
      <c r="D45" s="195">
        <v>1757000</v>
      </c>
      <c r="E45" s="196"/>
      <c r="F45" s="196"/>
      <c r="G45" s="197"/>
      <c r="H45" s="197">
        <v>50000</v>
      </c>
      <c r="I45" s="198"/>
    </row>
    <row r="46" spans="1:9" ht="45.75" customHeight="1">
      <c r="A46" s="192" t="s">
        <v>82</v>
      </c>
      <c r="B46" s="193"/>
      <c r="C46" s="194"/>
      <c r="D46" s="195"/>
      <c r="E46" s="196"/>
      <c r="F46" s="196"/>
      <c r="G46" s="197">
        <v>10000</v>
      </c>
      <c r="H46" s="197"/>
      <c r="I46" s="198"/>
    </row>
    <row r="47" spans="1:9" ht="57" customHeight="1">
      <c r="A47" s="192" t="s">
        <v>115</v>
      </c>
      <c r="B47" s="193">
        <v>55000</v>
      </c>
      <c r="C47" s="194"/>
      <c r="D47" s="195"/>
      <c r="E47" s="196"/>
      <c r="F47" s="196"/>
      <c r="G47" s="197"/>
      <c r="H47" s="197"/>
      <c r="I47" s="198"/>
    </row>
    <row r="48" spans="1:9" ht="47.25" customHeight="1">
      <c r="A48" s="192" t="s">
        <v>83</v>
      </c>
      <c r="B48" s="193"/>
      <c r="C48" s="194"/>
      <c r="D48" s="195">
        <v>59400</v>
      </c>
      <c r="E48" s="196"/>
      <c r="F48" s="196"/>
      <c r="G48" s="197"/>
      <c r="H48" s="197"/>
      <c r="I48" s="198"/>
    </row>
    <row r="49" spans="1:9" ht="36" customHeight="1">
      <c r="A49" s="192" t="s">
        <v>84</v>
      </c>
      <c r="B49" s="193"/>
      <c r="C49" s="193">
        <v>15000</v>
      </c>
      <c r="D49" s="195"/>
      <c r="E49" s="196"/>
      <c r="F49" s="196"/>
      <c r="G49" s="197"/>
      <c r="H49" s="197"/>
      <c r="I49" s="198"/>
    </row>
    <row r="50" spans="1:9" ht="47.25" customHeight="1">
      <c r="A50" s="192" t="s">
        <v>85</v>
      </c>
      <c r="B50" s="194"/>
      <c r="C50" s="199"/>
      <c r="D50" s="199"/>
      <c r="E50" s="199"/>
      <c r="F50" s="199">
        <v>295000</v>
      </c>
      <c r="G50" s="200"/>
      <c r="H50" s="200"/>
      <c r="I50" s="201"/>
    </row>
    <row r="51" spans="1:9" ht="48" customHeight="1">
      <c r="A51" s="192" t="s">
        <v>86</v>
      </c>
      <c r="B51" s="194">
        <v>410200</v>
      </c>
      <c r="C51" s="199"/>
      <c r="D51" s="199"/>
      <c r="E51" s="199"/>
      <c r="F51" s="199"/>
      <c r="G51" s="200"/>
      <c r="H51" s="200"/>
      <c r="I51" s="201"/>
    </row>
    <row r="52" spans="1:9" ht="45" customHeight="1">
      <c r="A52" s="192" t="s">
        <v>106</v>
      </c>
      <c r="B52" s="194"/>
      <c r="C52" s="199"/>
      <c r="D52" s="199"/>
      <c r="E52" s="199">
        <v>170000</v>
      </c>
      <c r="F52" s="199"/>
      <c r="G52" s="200"/>
      <c r="H52" s="200"/>
      <c r="I52" s="201"/>
    </row>
    <row r="53" spans="1:9" ht="32.25" customHeight="1" thickBot="1">
      <c r="A53" s="192" t="s">
        <v>107</v>
      </c>
      <c r="B53" s="194"/>
      <c r="C53" s="199"/>
      <c r="D53" s="199"/>
      <c r="E53" s="199">
        <v>460000</v>
      </c>
      <c r="F53" s="199"/>
      <c r="G53" s="200"/>
      <c r="H53" s="200"/>
      <c r="I53" s="201"/>
    </row>
    <row r="54" spans="1:9" s="177" customFormat="1" ht="30" customHeight="1" thickBot="1">
      <c r="A54" s="202" t="s">
        <v>71</v>
      </c>
      <c r="B54" s="203">
        <f aca="true" t="shared" si="2" ref="B54:I54">SUM(B41:B53)</f>
        <v>465200</v>
      </c>
      <c r="C54" s="203">
        <f t="shared" si="2"/>
        <v>15000</v>
      </c>
      <c r="D54" s="203">
        <f t="shared" si="2"/>
        <v>1816400</v>
      </c>
      <c r="E54" s="203">
        <f t="shared" si="2"/>
        <v>1813000</v>
      </c>
      <c r="F54" s="203">
        <f t="shared" si="2"/>
        <v>295000</v>
      </c>
      <c r="G54" s="203">
        <f t="shared" si="2"/>
        <v>10000</v>
      </c>
      <c r="H54" s="203">
        <f t="shared" si="2"/>
        <v>50000</v>
      </c>
      <c r="I54" s="204">
        <f t="shared" si="2"/>
        <v>0</v>
      </c>
    </row>
    <row r="55" spans="1:9" s="177" customFormat="1" ht="28.5" customHeight="1" thickBot="1">
      <c r="A55" s="202" t="s">
        <v>87</v>
      </c>
      <c r="B55" s="301">
        <f>B54+C54+D54+E54+F54+G54+H54</f>
        <v>4464600</v>
      </c>
      <c r="C55" s="302"/>
      <c r="D55" s="302"/>
      <c r="E55" s="302"/>
      <c r="F55" s="302"/>
      <c r="G55" s="302"/>
      <c r="H55" s="302"/>
      <c r="I55" s="303"/>
    </row>
    <row r="56" spans="3:5" ht="13.5" customHeight="1">
      <c r="C56" s="232"/>
      <c r="D56" s="230"/>
      <c r="E56" s="233"/>
    </row>
    <row r="57" spans="3:5" ht="13.5" customHeight="1">
      <c r="C57" s="232"/>
      <c r="D57" s="234"/>
      <c r="E57" s="235"/>
    </row>
    <row r="58" spans="4:5" ht="13.5" customHeight="1">
      <c r="D58" s="236"/>
      <c r="E58" s="237"/>
    </row>
    <row r="59" spans="4:5" ht="13.5" customHeight="1">
      <c r="D59" s="238"/>
      <c r="E59" s="239"/>
    </row>
    <row r="60" spans="4:5" ht="13.5" customHeight="1">
      <c r="D60" s="230"/>
      <c r="E60" s="231"/>
    </row>
    <row r="61" spans="3:5" ht="28.5" customHeight="1">
      <c r="C61" s="232"/>
      <c r="D61" s="230"/>
      <c r="E61" s="240"/>
    </row>
    <row r="62" spans="3:5" ht="13.5" customHeight="1">
      <c r="C62" s="232"/>
      <c r="D62" s="230"/>
      <c r="E62" s="235"/>
    </row>
    <row r="63" spans="4:5" ht="13.5" customHeight="1">
      <c r="D63" s="230"/>
      <c r="E63" s="231"/>
    </row>
    <row r="64" spans="4:5" ht="13.5" customHeight="1">
      <c r="D64" s="230"/>
      <c r="E64" s="239"/>
    </row>
    <row r="65" spans="4:5" ht="13.5" customHeight="1">
      <c r="D65" s="230"/>
      <c r="E65" s="231"/>
    </row>
    <row r="66" spans="4:5" ht="22.5" customHeight="1">
      <c r="D66" s="230"/>
      <c r="E66" s="241"/>
    </row>
    <row r="67" spans="4:5" ht="13.5" customHeight="1">
      <c r="D67" s="236"/>
      <c r="E67" s="237"/>
    </row>
    <row r="68" spans="2:5" ht="13.5" customHeight="1">
      <c r="B68" s="232"/>
      <c r="D68" s="236"/>
      <c r="E68" s="242"/>
    </row>
    <row r="69" spans="3:5" ht="13.5" customHeight="1">
      <c r="C69" s="232"/>
      <c r="D69" s="236"/>
      <c r="E69" s="243"/>
    </row>
    <row r="70" spans="3:5" ht="13.5" customHeight="1">
      <c r="C70" s="232"/>
      <c r="D70" s="238"/>
      <c r="E70" s="235"/>
    </row>
    <row r="71" spans="4:5" ht="13.5" customHeight="1">
      <c r="D71" s="230"/>
      <c r="E71" s="231"/>
    </row>
    <row r="72" spans="2:5" ht="13.5" customHeight="1">
      <c r="B72" s="232"/>
      <c r="D72" s="230"/>
      <c r="E72" s="233"/>
    </row>
    <row r="73" spans="3:5" ht="13.5" customHeight="1">
      <c r="C73" s="232"/>
      <c r="D73" s="230"/>
      <c r="E73" s="242"/>
    </row>
    <row r="74" spans="3:5" ht="13.5" customHeight="1">
      <c r="C74" s="232"/>
      <c r="D74" s="238"/>
      <c r="E74" s="235"/>
    </row>
    <row r="75" spans="4:5" ht="13.5" customHeight="1">
      <c r="D75" s="236"/>
      <c r="E75" s="231"/>
    </row>
    <row r="76" spans="3:5" ht="13.5" customHeight="1">
      <c r="C76" s="232"/>
      <c r="D76" s="236"/>
      <c r="E76" s="242"/>
    </row>
    <row r="77" spans="4:5" ht="22.5" customHeight="1">
      <c r="D77" s="238"/>
      <c r="E77" s="241"/>
    </row>
    <row r="78" spans="4:5" ht="13.5" customHeight="1">
      <c r="D78" s="230"/>
      <c r="E78" s="231"/>
    </row>
    <row r="79" spans="4:5" ht="13.5" customHeight="1">
      <c r="D79" s="238"/>
      <c r="E79" s="235"/>
    </row>
    <row r="80" spans="4:5" ht="13.5" customHeight="1">
      <c r="D80" s="230"/>
      <c r="E80" s="231"/>
    </row>
    <row r="81" spans="4:5" ht="13.5" customHeight="1">
      <c r="D81" s="230"/>
      <c r="E81" s="231"/>
    </row>
    <row r="82" spans="1:5" ht="13.5" customHeight="1">
      <c r="A82" s="232"/>
      <c r="D82" s="244"/>
      <c r="E82" s="242"/>
    </row>
    <row r="83" spans="2:5" ht="13.5" customHeight="1">
      <c r="B83" s="232"/>
      <c r="C83" s="232"/>
      <c r="D83" s="245"/>
      <c r="E83" s="242"/>
    </row>
    <row r="84" spans="2:5" ht="13.5" customHeight="1">
      <c r="B84" s="232"/>
      <c r="C84" s="232"/>
      <c r="D84" s="245"/>
      <c r="E84" s="233"/>
    </row>
    <row r="85" spans="2:5" ht="13.5" customHeight="1">
      <c r="B85" s="232"/>
      <c r="C85" s="232"/>
      <c r="D85" s="238"/>
      <c r="E85" s="239"/>
    </row>
    <row r="86" spans="4:5" ht="12.75">
      <c r="D86" s="230"/>
      <c r="E86" s="231"/>
    </row>
    <row r="87" spans="2:5" ht="12.75">
      <c r="B87" s="232"/>
      <c r="D87" s="230"/>
      <c r="E87" s="242"/>
    </row>
    <row r="88" spans="3:5" ht="12.75">
      <c r="C88" s="232"/>
      <c r="D88" s="230"/>
      <c r="E88" s="233"/>
    </row>
    <row r="89" spans="3:5" ht="12.75">
      <c r="C89" s="232"/>
      <c r="D89" s="238"/>
      <c r="E89" s="235"/>
    </row>
    <row r="90" spans="4:5" ht="12.75">
      <c r="D90" s="230"/>
      <c r="E90" s="231"/>
    </row>
    <row r="91" spans="4:5" ht="12.75">
      <c r="D91" s="230"/>
      <c r="E91" s="231"/>
    </row>
    <row r="92" spans="4:5" ht="12.75">
      <c r="D92" s="246"/>
      <c r="E92" s="247"/>
    </row>
    <row r="93" spans="4:5" ht="12.75">
      <c r="D93" s="230"/>
      <c r="E93" s="231"/>
    </row>
    <row r="94" spans="4:5" ht="12.75">
      <c r="D94" s="230"/>
      <c r="E94" s="231"/>
    </row>
    <row r="95" spans="4:5" ht="12.75">
      <c r="D95" s="230"/>
      <c r="E95" s="231"/>
    </row>
    <row r="96" spans="4:5" ht="12.75">
      <c r="D96" s="238"/>
      <c r="E96" s="235"/>
    </row>
    <row r="97" spans="4:5" ht="12.75">
      <c r="D97" s="230"/>
      <c r="E97" s="231"/>
    </row>
    <row r="98" spans="4:5" ht="12.75">
      <c r="D98" s="238"/>
      <c r="E98" s="235"/>
    </row>
    <row r="99" spans="4:5" ht="12.75">
      <c r="D99" s="230"/>
      <c r="E99" s="231"/>
    </row>
    <row r="100" spans="4:5" ht="12.75">
      <c r="D100" s="230"/>
      <c r="E100" s="231"/>
    </row>
    <row r="101" spans="4:5" ht="12.75">
      <c r="D101" s="230"/>
      <c r="E101" s="231"/>
    </row>
    <row r="102" spans="4:5" ht="12.75">
      <c r="D102" s="230"/>
      <c r="E102" s="231"/>
    </row>
    <row r="103" spans="1:5" ht="28.5" customHeight="1">
      <c r="A103" s="248"/>
      <c r="B103" s="248"/>
      <c r="C103" s="248"/>
      <c r="D103" s="249"/>
      <c r="E103" s="250"/>
    </row>
    <row r="104" spans="3:5" ht="12.75">
      <c r="C104" s="232"/>
      <c r="D104" s="230"/>
      <c r="E104" s="233"/>
    </row>
    <row r="105" spans="4:5" ht="12.75">
      <c r="D105" s="251"/>
      <c r="E105" s="252"/>
    </row>
    <row r="106" spans="4:5" ht="12.75">
      <c r="D106" s="230"/>
      <c r="E106" s="231"/>
    </row>
    <row r="107" spans="4:5" ht="12.75">
      <c r="D107" s="246"/>
      <c r="E107" s="247"/>
    </row>
    <row r="108" spans="4:5" ht="12.75">
      <c r="D108" s="246"/>
      <c r="E108" s="247"/>
    </row>
    <row r="109" spans="4:5" ht="12.75">
      <c r="D109" s="230"/>
      <c r="E109" s="231"/>
    </row>
    <row r="110" spans="4:5" ht="12.75">
      <c r="D110" s="238"/>
      <c r="E110" s="235"/>
    </row>
    <row r="111" spans="4:5" ht="12.75">
      <c r="D111" s="230"/>
      <c r="E111" s="231"/>
    </row>
    <row r="112" spans="4:5" ht="12.75">
      <c r="D112" s="230"/>
      <c r="E112" s="231"/>
    </row>
    <row r="113" spans="4:5" ht="12.75">
      <c r="D113" s="238"/>
      <c r="E113" s="235"/>
    </row>
    <row r="114" spans="4:5" ht="12.75">
      <c r="D114" s="230"/>
      <c r="E114" s="231"/>
    </row>
    <row r="115" spans="4:5" ht="12.75">
      <c r="D115" s="246"/>
      <c r="E115" s="247"/>
    </row>
    <row r="116" spans="4:5" ht="12.75">
      <c r="D116" s="238"/>
      <c r="E116" s="252"/>
    </row>
    <row r="117" spans="4:5" ht="12.75">
      <c r="D117" s="236"/>
      <c r="E117" s="247"/>
    </row>
    <row r="118" spans="4:5" ht="12.75">
      <c r="D118" s="238"/>
      <c r="E118" s="235"/>
    </row>
    <row r="119" spans="4:5" ht="12.75">
      <c r="D119" s="230"/>
      <c r="E119" s="231"/>
    </row>
    <row r="120" spans="3:5" ht="12.75">
      <c r="C120" s="232"/>
      <c r="D120" s="230"/>
      <c r="E120" s="233"/>
    </row>
    <row r="121" spans="4:5" ht="12.75">
      <c r="D121" s="236"/>
      <c r="E121" s="235"/>
    </row>
    <row r="122" spans="4:5" ht="12.75">
      <c r="D122" s="236"/>
      <c r="E122" s="247"/>
    </row>
    <row r="123" spans="3:5" ht="12.75">
      <c r="C123" s="232"/>
      <c r="D123" s="236"/>
      <c r="E123" s="253"/>
    </row>
    <row r="124" spans="3:5" ht="12.75">
      <c r="C124" s="232"/>
      <c r="D124" s="238"/>
      <c r="E124" s="239"/>
    </row>
    <row r="125" spans="4:5" ht="12.75">
      <c r="D125" s="230"/>
      <c r="E125" s="231"/>
    </row>
    <row r="126" spans="4:5" ht="12.75">
      <c r="D126" s="251"/>
      <c r="E126" s="254"/>
    </row>
    <row r="127" spans="4:5" ht="11.25" customHeight="1">
      <c r="D127" s="246"/>
      <c r="E127" s="247"/>
    </row>
    <row r="128" spans="2:5" ht="24" customHeight="1">
      <c r="B128" s="232"/>
      <c r="D128" s="246"/>
      <c r="E128" s="255"/>
    </row>
    <row r="129" spans="3:5" ht="15" customHeight="1">
      <c r="C129" s="232"/>
      <c r="D129" s="246"/>
      <c r="E129" s="255"/>
    </row>
    <row r="130" spans="4:5" ht="11.25" customHeight="1">
      <c r="D130" s="251"/>
      <c r="E130" s="252"/>
    </row>
    <row r="131" spans="4:5" ht="12.75">
      <c r="D131" s="246"/>
      <c r="E131" s="247"/>
    </row>
    <row r="132" spans="2:5" ht="13.5" customHeight="1">
      <c r="B132" s="232"/>
      <c r="D132" s="246"/>
      <c r="E132" s="256"/>
    </row>
    <row r="133" spans="3:5" ht="12.75" customHeight="1">
      <c r="C133" s="232"/>
      <c r="D133" s="246"/>
      <c r="E133" s="233"/>
    </row>
    <row r="134" spans="3:5" ht="12.75" customHeight="1">
      <c r="C134" s="232"/>
      <c r="D134" s="238"/>
      <c r="E134" s="239"/>
    </row>
    <row r="135" spans="4:5" ht="12.75">
      <c r="D135" s="230"/>
      <c r="E135" s="231"/>
    </row>
    <row r="136" spans="3:5" ht="12.75">
      <c r="C136" s="232"/>
      <c r="D136" s="230"/>
      <c r="E136" s="253"/>
    </row>
    <row r="137" spans="4:5" ht="12.75">
      <c r="D137" s="251"/>
      <c r="E137" s="252"/>
    </row>
    <row r="138" spans="4:5" ht="12.75">
      <c r="D138" s="246"/>
      <c r="E138" s="247"/>
    </row>
    <row r="139" spans="4:5" ht="12.75">
      <c r="D139" s="230"/>
      <c r="E139" s="231"/>
    </row>
    <row r="140" spans="1:5" ht="19.5" customHeight="1">
      <c r="A140" s="257"/>
      <c r="B140" s="223"/>
      <c r="C140" s="223"/>
      <c r="D140" s="223"/>
      <c r="E140" s="242"/>
    </row>
    <row r="141" spans="1:5" ht="15" customHeight="1">
      <c r="A141" s="232"/>
      <c r="D141" s="244"/>
      <c r="E141" s="242"/>
    </row>
    <row r="142" spans="1:5" ht="12.75">
      <c r="A142" s="232"/>
      <c r="B142" s="232"/>
      <c r="D142" s="244"/>
      <c r="E142" s="233"/>
    </row>
    <row r="143" spans="3:5" ht="12.75">
      <c r="C143" s="232"/>
      <c r="D143" s="230"/>
      <c r="E143" s="242"/>
    </row>
    <row r="144" spans="4:5" ht="12.75">
      <c r="D144" s="234"/>
      <c r="E144" s="235"/>
    </row>
    <row r="145" spans="2:5" ht="12.75">
      <c r="B145" s="232"/>
      <c r="D145" s="230"/>
      <c r="E145" s="233"/>
    </row>
    <row r="146" spans="3:5" ht="12.75">
      <c r="C146" s="232"/>
      <c r="D146" s="230"/>
      <c r="E146" s="233"/>
    </row>
    <row r="147" spans="4:5" ht="12.75">
      <c r="D147" s="238"/>
      <c r="E147" s="239"/>
    </row>
    <row r="148" spans="3:5" ht="22.5" customHeight="1">
      <c r="C148" s="232"/>
      <c r="D148" s="230"/>
      <c r="E148" s="240"/>
    </row>
    <row r="149" spans="4:5" ht="12.75">
      <c r="D149" s="230"/>
      <c r="E149" s="239"/>
    </row>
    <row r="150" spans="2:5" ht="12.75">
      <c r="B150" s="232"/>
      <c r="D150" s="236"/>
      <c r="E150" s="242"/>
    </row>
    <row r="151" spans="3:5" ht="12.75">
      <c r="C151" s="232"/>
      <c r="D151" s="236"/>
      <c r="E151" s="243"/>
    </row>
    <row r="152" spans="4:5" ht="12.75">
      <c r="D152" s="238"/>
      <c r="E152" s="235"/>
    </row>
    <row r="153" spans="1:5" ht="13.5" customHeight="1">
      <c r="A153" s="232"/>
      <c r="D153" s="244"/>
      <c r="E153" s="242"/>
    </row>
    <row r="154" spans="2:5" ht="13.5" customHeight="1">
      <c r="B154" s="232"/>
      <c r="D154" s="230"/>
      <c r="E154" s="242"/>
    </row>
    <row r="155" spans="3:5" ht="13.5" customHeight="1">
      <c r="C155" s="232"/>
      <c r="D155" s="230"/>
      <c r="E155" s="233"/>
    </row>
    <row r="156" spans="3:5" ht="12.75">
      <c r="C156" s="232"/>
      <c r="D156" s="238"/>
      <c r="E156" s="235"/>
    </row>
    <row r="157" spans="3:5" ht="12.75">
      <c r="C157" s="232"/>
      <c r="D157" s="230"/>
      <c r="E157" s="233"/>
    </row>
    <row r="158" spans="4:5" ht="12.75">
      <c r="D158" s="251"/>
      <c r="E158" s="252"/>
    </row>
    <row r="159" spans="3:5" ht="12.75">
      <c r="C159" s="232"/>
      <c r="D159" s="236"/>
      <c r="E159" s="253"/>
    </row>
    <row r="160" spans="3:5" ht="12.75">
      <c r="C160" s="232"/>
      <c r="D160" s="238"/>
      <c r="E160" s="239"/>
    </row>
    <row r="161" spans="4:5" ht="12.75">
      <c r="D161" s="251"/>
      <c r="E161" s="258"/>
    </row>
    <row r="162" spans="2:5" ht="12.75">
      <c r="B162" s="232"/>
      <c r="D162" s="246"/>
      <c r="E162" s="256"/>
    </row>
    <row r="163" spans="3:5" ht="12.75">
      <c r="C163" s="232"/>
      <c r="D163" s="246"/>
      <c r="E163" s="233"/>
    </row>
    <row r="164" spans="3:5" ht="12.75">
      <c r="C164" s="232"/>
      <c r="D164" s="238"/>
      <c r="E164" s="239"/>
    </row>
    <row r="165" spans="3:5" ht="12.75">
      <c r="C165" s="232"/>
      <c r="D165" s="238"/>
      <c r="E165" s="239"/>
    </row>
    <row r="166" spans="4:5" ht="12.75">
      <c r="D166" s="230"/>
      <c r="E166" s="231"/>
    </row>
    <row r="167" spans="1:5" s="259" customFormat="1" ht="18" customHeight="1">
      <c r="A167" s="304"/>
      <c r="B167" s="305"/>
      <c r="C167" s="305"/>
      <c r="D167" s="305"/>
      <c r="E167" s="305"/>
    </row>
    <row r="168" spans="1:5" ht="28.5" customHeight="1">
      <c r="A168" s="248"/>
      <c r="B168" s="248"/>
      <c r="C168" s="248"/>
      <c r="D168" s="249"/>
      <c r="E168" s="250"/>
    </row>
    <row r="170" spans="1:5" ht="15.75">
      <c r="A170" s="260"/>
      <c r="B170" s="232"/>
      <c r="C170" s="232"/>
      <c r="D170" s="261"/>
      <c r="E170" s="262"/>
    </row>
    <row r="171" spans="1:5" ht="12.75">
      <c r="A171" s="232"/>
      <c r="B171" s="232"/>
      <c r="C171" s="232"/>
      <c r="D171" s="261"/>
      <c r="E171" s="262"/>
    </row>
    <row r="172" spans="1:5" ht="17.25" customHeight="1">
      <c r="A172" s="232"/>
      <c r="B172" s="232"/>
      <c r="C172" s="232"/>
      <c r="D172" s="261"/>
      <c r="E172" s="262"/>
    </row>
    <row r="173" spans="1:5" ht="13.5" customHeight="1">
      <c r="A173" s="232"/>
      <c r="B173" s="232"/>
      <c r="C173" s="232"/>
      <c r="D173" s="261"/>
      <c r="E173" s="262"/>
    </row>
    <row r="174" spans="1:5" ht="12.75">
      <c r="A174" s="232"/>
      <c r="B174" s="232"/>
      <c r="C174" s="232"/>
      <c r="D174" s="261"/>
      <c r="E174" s="262"/>
    </row>
    <row r="175" spans="1:3" ht="12.75">
      <c r="A175" s="232"/>
      <c r="B175" s="232"/>
      <c r="C175" s="232"/>
    </row>
    <row r="176" spans="1:5" ht="12.75">
      <c r="A176" s="232"/>
      <c r="B176" s="232"/>
      <c r="C176" s="232"/>
      <c r="D176" s="261"/>
      <c r="E176" s="262"/>
    </row>
    <row r="177" spans="1:5" ht="12.75">
      <c r="A177" s="232"/>
      <c r="B177" s="232"/>
      <c r="C177" s="232"/>
      <c r="D177" s="261"/>
      <c r="E177" s="264"/>
    </row>
    <row r="178" spans="1:5" ht="12.75">
      <c r="A178" s="232"/>
      <c r="B178" s="232"/>
      <c r="C178" s="232"/>
      <c r="D178" s="261"/>
      <c r="E178" s="262"/>
    </row>
    <row r="179" spans="1:5" ht="22.5" customHeight="1">
      <c r="A179" s="232"/>
      <c r="B179" s="232"/>
      <c r="C179" s="232"/>
      <c r="D179" s="261"/>
      <c r="E179" s="240"/>
    </row>
    <row r="180" spans="4:5" ht="22.5" customHeight="1">
      <c r="D180" s="238"/>
      <c r="E180" s="241"/>
    </row>
  </sheetData>
  <sheetProtection/>
  <mergeCells count="8">
    <mergeCell ref="B55:I55"/>
    <mergeCell ref="A167:E167"/>
    <mergeCell ref="A1:I1"/>
    <mergeCell ref="B3:I3"/>
    <mergeCell ref="B19:I19"/>
    <mergeCell ref="B21:I21"/>
    <mergeCell ref="B37:I37"/>
    <mergeCell ref="B39:I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2"/>
  <rowBreaks count="2" manualBreakCount="2">
    <brk id="19" max="8" man="1"/>
    <brk id="37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12" t="s">
        <v>131</v>
      </c>
      <c r="B1" s="312"/>
      <c r="C1" s="312"/>
      <c r="D1" s="312"/>
      <c r="E1" s="312"/>
      <c r="F1" s="312"/>
      <c r="G1" s="312"/>
      <c r="H1" s="312"/>
    </row>
    <row r="2" spans="1:8" s="3" customFormat="1" ht="26.25" customHeight="1">
      <c r="A2" s="312" t="s">
        <v>89</v>
      </c>
      <c r="B2" s="312"/>
      <c r="C2" s="312"/>
      <c r="D2" s="312"/>
      <c r="E2" s="312"/>
      <c r="F2" s="312"/>
      <c r="G2" s="313"/>
      <c r="H2" s="313"/>
    </row>
    <row r="3" spans="1:5" ht="9" customHeight="1">
      <c r="A3" s="4"/>
      <c r="B3" s="5"/>
      <c r="C3" s="5"/>
      <c r="D3" s="5"/>
      <c r="E3" s="5"/>
    </row>
    <row r="4" spans="1:9" ht="27.75" customHeight="1">
      <c r="A4" s="6"/>
      <c r="B4" s="7"/>
      <c r="C4" s="7"/>
      <c r="D4" s="8"/>
      <c r="E4" s="9"/>
      <c r="F4" s="10" t="s">
        <v>128</v>
      </c>
      <c r="G4" s="10" t="s">
        <v>129</v>
      </c>
      <c r="H4" s="11" t="s">
        <v>130</v>
      </c>
      <c r="I4" s="12"/>
    </row>
    <row r="5" spans="1:9" ht="27.75" customHeight="1">
      <c r="A5" s="314" t="s">
        <v>90</v>
      </c>
      <c r="B5" s="315"/>
      <c r="C5" s="315"/>
      <c r="D5" s="315"/>
      <c r="E5" s="311"/>
      <c r="F5" s="14">
        <v>3985340</v>
      </c>
      <c r="G5" s="14">
        <v>4300100</v>
      </c>
      <c r="H5" s="14">
        <v>4464600</v>
      </c>
      <c r="I5" s="16"/>
    </row>
    <row r="6" spans="1:8" ht="22.5" customHeight="1">
      <c r="A6" s="314" t="s">
        <v>91</v>
      </c>
      <c r="B6" s="315"/>
      <c r="C6" s="315"/>
      <c r="D6" s="315"/>
      <c r="E6" s="311"/>
      <c r="F6" s="14">
        <v>3985340</v>
      </c>
      <c r="G6" s="14">
        <v>4300100</v>
      </c>
      <c r="H6" s="14">
        <v>4464600</v>
      </c>
    </row>
    <row r="7" spans="1:8" ht="22.5" customHeight="1">
      <c r="A7" s="310" t="s">
        <v>92</v>
      </c>
      <c r="B7" s="311"/>
      <c r="C7" s="311"/>
      <c r="D7" s="311"/>
      <c r="E7" s="311"/>
      <c r="F7" s="14">
        <v>0</v>
      </c>
      <c r="G7" s="14">
        <v>0</v>
      </c>
      <c r="H7" s="14">
        <v>0</v>
      </c>
    </row>
    <row r="8" spans="1:8" ht="22.5" customHeight="1">
      <c r="A8" s="17" t="s">
        <v>93</v>
      </c>
      <c r="B8" s="13"/>
      <c r="C8" s="13"/>
      <c r="D8" s="13"/>
      <c r="E8" s="13"/>
      <c r="F8" s="14">
        <v>3985340</v>
      </c>
      <c r="G8" s="14">
        <v>4300100</v>
      </c>
      <c r="H8" s="14">
        <v>4464600</v>
      </c>
    </row>
    <row r="9" spans="1:8" ht="22.5" customHeight="1">
      <c r="A9" s="316" t="s">
        <v>94</v>
      </c>
      <c r="B9" s="315"/>
      <c r="C9" s="315"/>
      <c r="D9" s="315"/>
      <c r="E9" s="317"/>
      <c r="F9" s="15">
        <v>3751340</v>
      </c>
      <c r="G9" s="15">
        <f>G8-G10</f>
        <v>3970100</v>
      </c>
      <c r="H9" s="15">
        <f>H8-H10</f>
        <v>4111600</v>
      </c>
    </row>
    <row r="10" spans="1:8" ht="22.5" customHeight="1">
      <c r="A10" s="310" t="s">
        <v>95</v>
      </c>
      <c r="B10" s="311"/>
      <c r="C10" s="311"/>
      <c r="D10" s="311"/>
      <c r="E10" s="311"/>
      <c r="F10" s="15">
        <v>234000</v>
      </c>
      <c r="G10" s="15">
        <v>330000</v>
      </c>
      <c r="H10" s="15">
        <v>353000</v>
      </c>
    </row>
    <row r="11" spans="1:8" ht="22.5" customHeight="1">
      <c r="A11" s="316" t="s">
        <v>96</v>
      </c>
      <c r="B11" s="315"/>
      <c r="C11" s="315"/>
      <c r="D11" s="315"/>
      <c r="E11" s="315"/>
      <c r="F11" s="15">
        <f>+F5-F8</f>
        <v>0</v>
      </c>
      <c r="G11" s="15">
        <f>+G5-G8</f>
        <v>0</v>
      </c>
      <c r="H11" s="15">
        <f>+H5-H8</f>
        <v>0</v>
      </c>
    </row>
    <row r="12" spans="1:8" ht="25.5" customHeight="1">
      <c r="A12" s="312"/>
      <c r="B12" s="318"/>
      <c r="C12" s="318"/>
      <c r="D12" s="318"/>
      <c r="E12" s="318"/>
      <c r="F12" s="319"/>
      <c r="G12" s="319"/>
      <c r="H12" s="319"/>
    </row>
    <row r="13" spans="1:8" ht="27.75" customHeight="1">
      <c r="A13" s="6"/>
      <c r="B13" s="7"/>
      <c r="C13" s="7"/>
      <c r="D13" s="8"/>
      <c r="E13" s="9"/>
      <c r="F13" s="10" t="s">
        <v>128</v>
      </c>
      <c r="G13" s="10" t="s">
        <v>129</v>
      </c>
      <c r="H13" s="11" t="s">
        <v>130</v>
      </c>
    </row>
    <row r="14" spans="1:8" ht="22.5" customHeight="1">
      <c r="A14" s="320" t="s">
        <v>97</v>
      </c>
      <c r="B14" s="321"/>
      <c r="C14" s="321"/>
      <c r="D14" s="321"/>
      <c r="E14" s="322"/>
      <c r="F14" s="19">
        <v>0</v>
      </c>
      <c r="G14" s="19">
        <v>0</v>
      </c>
      <c r="H14" s="15">
        <v>0</v>
      </c>
    </row>
    <row r="15" spans="1:8" s="2" customFormat="1" ht="25.5" customHeight="1">
      <c r="A15" s="323"/>
      <c r="B15" s="318"/>
      <c r="C15" s="318"/>
      <c r="D15" s="318"/>
      <c r="E15" s="318"/>
      <c r="F15" s="319"/>
      <c r="G15" s="319"/>
      <c r="H15" s="319"/>
    </row>
    <row r="16" spans="1:8" s="2" customFormat="1" ht="27.75" customHeight="1">
      <c r="A16" s="6"/>
      <c r="B16" s="7"/>
      <c r="C16" s="7"/>
      <c r="D16" s="8"/>
      <c r="E16" s="9"/>
      <c r="F16" s="10" t="s">
        <v>128</v>
      </c>
      <c r="G16" s="10" t="s">
        <v>129</v>
      </c>
      <c r="H16" s="11" t="s">
        <v>130</v>
      </c>
    </row>
    <row r="17" spans="1:8" s="2" customFormat="1" ht="22.5" customHeight="1">
      <c r="A17" s="314" t="s">
        <v>98</v>
      </c>
      <c r="B17" s="315"/>
      <c r="C17" s="315"/>
      <c r="D17" s="315"/>
      <c r="E17" s="315"/>
      <c r="F17" s="14"/>
      <c r="G17" s="14"/>
      <c r="H17" s="14"/>
    </row>
    <row r="18" spans="1:8" s="2" customFormat="1" ht="31.5" customHeight="1">
      <c r="A18" s="314" t="s">
        <v>99</v>
      </c>
      <c r="B18" s="315"/>
      <c r="C18" s="315"/>
      <c r="D18" s="315"/>
      <c r="E18" s="315"/>
      <c r="F18" s="14"/>
      <c r="G18" s="14"/>
      <c r="H18" s="14"/>
    </row>
    <row r="19" spans="1:8" s="2" customFormat="1" ht="22.5" customHeight="1">
      <c r="A19" s="316" t="s">
        <v>100</v>
      </c>
      <c r="B19" s="315"/>
      <c r="C19" s="315"/>
      <c r="D19" s="315"/>
      <c r="E19" s="315"/>
      <c r="F19" s="14"/>
      <c r="G19" s="14"/>
      <c r="H19" s="14"/>
    </row>
    <row r="20" spans="1:8" s="2" customFormat="1" ht="15" customHeight="1">
      <c r="A20" s="20"/>
      <c r="B20" s="21"/>
      <c r="C20" s="18"/>
      <c r="D20" s="22"/>
      <c r="E20" s="21"/>
      <c r="F20" s="23"/>
      <c r="G20" s="23"/>
      <c r="H20" s="23"/>
    </row>
    <row r="21" spans="1:8" s="2" customFormat="1" ht="22.5" customHeight="1">
      <c r="A21" s="316" t="s">
        <v>101</v>
      </c>
      <c r="B21" s="315"/>
      <c r="C21" s="315"/>
      <c r="D21" s="315"/>
      <c r="E21" s="315"/>
      <c r="F21" s="14">
        <f>SUM(F11,F14,F19)</f>
        <v>0</v>
      </c>
      <c r="G21" s="14">
        <f>SUM(G11,G14,G19)</f>
        <v>0</v>
      </c>
      <c r="H21" s="14">
        <f>SUM(H11,H14,H19)</f>
        <v>0</v>
      </c>
    </row>
    <row r="22" spans="1:5" s="2" customFormat="1" ht="18" customHeight="1">
      <c r="A22" s="24"/>
      <c r="B22" s="5"/>
      <c r="C22" s="5"/>
      <c r="D22" s="5"/>
      <c r="E22" s="5"/>
    </row>
  </sheetData>
  <sheetProtection/>
  <mergeCells count="15">
    <mergeCell ref="A19:E19"/>
    <mergeCell ref="A21:E21"/>
    <mergeCell ref="A11:E11"/>
    <mergeCell ref="A12:H12"/>
    <mergeCell ref="A17:E17"/>
    <mergeCell ref="A18:E18"/>
    <mergeCell ref="A14:E14"/>
    <mergeCell ref="A15:H15"/>
    <mergeCell ref="A10:E10"/>
    <mergeCell ref="A1:H1"/>
    <mergeCell ref="A2:H2"/>
    <mergeCell ref="A5:E5"/>
    <mergeCell ref="A6:E6"/>
    <mergeCell ref="A7:E7"/>
    <mergeCell ref="A9:E9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Sara Filiplić</cp:lastModifiedBy>
  <cp:lastPrinted>2017-12-19T12:25:42Z</cp:lastPrinted>
  <dcterms:created xsi:type="dcterms:W3CDTF">2003-07-09T14:53:12Z</dcterms:created>
  <dcterms:modified xsi:type="dcterms:W3CDTF">2018-02-02T11:44:06Z</dcterms:modified>
  <cp:category/>
  <cp:version/>
  <cp:contentType/>
  <cp:contentStatus/>
</cp:coreProperties>
</file>